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nv_zamery\Knihovna_rekonstrukce\"/>
    </mc:Choice>
  </mc:AlternateContent>
  <bookViews>
    <workbookView xWindow="0" yWindow="0" windowWidth="28770" windowHeight="11670"/>
  </bookViews>
  <sheets>
    <sheet name="Rekapitulace stavby" sheetId="1" r:id="rId1"/>
    <sheet name="LS2024-083 - Rekonstrukce..." sheetId="2" r:id="rId2"/>
  </sheets>
  <definedNames>
    <definedName name="_xlnm._FilterDatabase" localSheetId="1" hidden="1">'LS2024-083 - Rekonstrukce...'!$C$155:$K$2342</definedName>
    <definedName name="_xlnm.Print_Titles" localSheetId="1">'LS2024-083 - Rekonstrukce...'!$155:$155</definedName>
    <definedName name="_xlnm.Print_Titles" localSheetId="0">'Rekapitulace stavby'!$92:$92</definedName>
    <definedName name="_xlnm.Print_Area" localSheetId="1">'LS2024-083 - Rekonstrukce...'!$C$4:$J$76,'LS2024-083 - Rekonstrukce...'!$C$82:$J$139,'LS2024-083 - Rekonstrukce...'!$C$145:$K$2342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342" i="2"/>
  <c r="BH2342" i="2"/>
  <c r="BG2342" i="2"/>
  <c r="BF2342" i="2"/>
  <c r="T2342" i="2"/>
  <c r="R2342" i="2"/>
  <c r="P2342" i="2"/>
  <c r="BI2341" i="2"/>
  <c r="BH2341" i="2"/>
  <c r="BG2341" i="2"/>
  <c r="BF2341" i="2"/>
  <c r="T2341" i="2"/>
  <c r="R2341" i="2"/>
  <c r="P2341" i="2"/>
  <c r="BI2339" i="2"/>
  <c r="BH2339" i="2"/>
  <c r="BG2339" i="2"/>
  <c r="BF2339" i="2"/>
  <c r="T2339" i="2"/>
  <c r="R2339" i="2"/>
  <c r="P2339" i="2"/>
  <c r="BI2338" i="2"/>
  <c r="BH2338" i="2"/>
  <c r="BG2338" i="2"/>
  <c r="BF2338" i="2"/>
  <c r="T2338" i="2"/>
  <c r="R2338" i="2"/>
  <c r="P2338" i="2"/>
  <c r="BI2335" i="2"/>
  <c r="BH2335" i="2"/>
  <c r="BG2335" i="2"/>
  <c r="BF2335" i="2"/>
  <c r="T2335" i="2"/>
  <c r="R2335" i="2"/>
  <c r="P2335" i="2"/>
  <c r="BI2334" i="2"/>
  <c r="BH2334" i="2"/>
  <c r="BG2334" i="2"/>
  <c r="BF2334" i="2"/>
  <c r="T2334" i="2"/>
  <c r="R2334" i="2"/>
  <c r="P2334" i="2"/>
  <c r="BI2331" i="2"/>
  <c r="BH2331" i="2"/>
  <c r="BG2331" i="2"/>
  <c r="BF2331" i="2"/>
  <c r="T2331" i="2"/>
  <c r="T2330" i="2" s="1"/>
  <c r="R2331" i="2"/>
  <c r="R2330" i="2"/>
  <c r="P2331" i="2"/>
  <c r="P2330" i="2" s="1"/>
  <c r="BI2320" i="2"/>
  <c r="BH2320" i="2"/>
  <c r="BG2320" i="2"/>
  <c r="BF2320" i="2"/>
  <c r="T2320" i="2"/>
  <c r="R2320" i="2"/>
  <c r="P2320" i="2"/>
  <c r="BI2292" i="2"/>
  <c r="BH2292" i="2"/>
  <c r="BG2292" i="2"/>
  <c r="BF2292" i="2"/>
  <c r="T2292" i="2"/>
  <c r="R2292" i="2"/>
  <c r="P2292" i="2"/>
  <c r="BI2282" i="2"/>
  <c r="BH2282" i="2"/>
  <c r="BG2282" i="2"/>
  <c r="BF2282" i="2"/>
  <c r="T2282" i="2"/>
  <c r="R2282" i="2"/>
  <c r="P2282" i="2"/>
  <c r="BI2254" i="2"/>
  <c r="BH2254" i="2"/>
  <c r="BG2254" i="2"/>
  <c r="BF2254" i="2"/>
  <c r="T2254" i="2"/>
  <c r="R2254" i="2"/>
  <c r="P2254" i="2"/>
  <c r="BI2244" i="2"/>
  <c r="BH2244" i="2"/>
  <c r="BG2244" i="2"/>
  <c r="BF2244" i="2"/>
  <c r="T2244" i="2"/>
  <c r="R2244" i="2"/>
  <c r="P2244" i="2"/>
  <c r="BI2218" i="2"/>
  <c r="BH2218" i="2"/>
  <c r="BG2218" i="2"/>
  <c r="BF2218" i="2"/>
  <c r="T2218" i="2"/>
  <c r="R2218" i="2"/>
  <c r="P2218" i="2"/>
  <c r="BI2211" i="2"/>
  <c r="BH2211" i="2"/>
  <c r="BG2211" i="2"/>
  <c r="BF2211" i="2"/>
  <c r="T2211" i="2"/>
  <c r="R2211" i="2"/>
  <c r="P2211" i="2"/>
  <c r="BI2210" i="2"/>
  <c r="BH2210" i="2"/>
  <c r="BG2210" i="2"/>
  <c r="BF2210" i="2"/>
  <c r="T2210" i="2"/>
  <c r="R2210" i="2"/>
  <c r="P2210" i="2"/>
  <c r="BI2209" i="2"/>
  <c r="BH2209" i="2"/>
  <c r="BG2209" i="2"/>
  <c r="BF2209" i="2"/>
  <c r="T2209" i="2"/>
  <c r="R2209" i="2"/>
  <c r="P2209" i="2"/>
  <c r="BI2208" i="2"/>
  <c r="BH2208" i="2"/>
  <c r="BG2208" i="2"/>
  <c r="BF2208" i="2"/>
  <c r="T2208" i="2"/>
  <c r="R2208" i="2"/>
  <c r="P2208" i="2"/>
  <c r="BI2205" i="2"/>
  <c r="BH2205" i="2"/>
  <c r="BG2205" i="2"/>
  <c r="BF2205" i="2"/>
  <c r="T2205" i="2"/>
  <c r="R2205" i="2"/>
  <c r="P2205" i="2"/>
  <c r="BI2202" i="2"/>
  <c r="BH2202" i="2"/>
  <c r="BG2202" i="2"/>
  <c r="BF2202" i="2"/>
  <c r="T2202" i="2"/>
  <c r="R2202" i="2"/>
  <c r="P2202" i="2"/>
  <c r="BI2199" i="2"/>
  <c r="BH2199" i="2"/>
  <c r="BG2199" i="2"/>
  <c r="BF2199" i="2"/>
  <c r="T2199" i="2"/>
  <c r="R2199" i="2"/>
  <c r="P2199" i="2"/>
  <c r="BI2197" i="2"/>
  <c r="BH2197" i="2"/>
  <c r="BG2197" i="2"/>
  <c r="BF2197" i="2"/>
  <c r="T2197" i="2"/>
  <c r="R2197" i="2"/>
  <c r="P2197" i="2"/>
  <c r="BI2191" i="2"/>
  <c r="BH2191" i="2"/>
  <c r="BG2191" i="2"/>
  <c r="BF2191" i="2"/>
  <c r="T2191" i="2"/>
  <c r="R2191" i="2"/>
  <c r="P2191" i="2"/>
  <c r="BI2183" i="2"/>
  <c r="BH2183" i="2"/>
  <c r="BG2183" i="2"/>
  <c r="BF2183" i="2"/>
  <c r="T2183" i="2"/>
  <c r="R2183" i="2"/>
  <c r="P2183" i="2"/>
  <c r="BI2175" i="2"/>
  <c r="BH2175" i="2"/>
  <c r="BG2175" i="2"/>
  <c r="BF2175" i="2"/>
  <c r="T2175" i="2"/>
  <c r="R2175" i="2"/>
  <c r="P2175" i="2"/>
  <c r="BI2173" i="2"/>
  <c r="BH2173" i="2"/>
  <c r="BG2173" i="2"/>
  <c r="BF2173" i="2"/>
  <c r="T2173" i="2"/>
  <c r="R2173" i="2"/>
  <c r="P2173" i="2"/>
  <c r="BI2165" i="2"/>
  <c r="BH2165" i="2"/>
  <c r="BG2165" i="2"/>
  <c r="BF2165" i="2"/>
  <c r="T2165" i="2"/>
  <c r="R2165" i="2"/>
  <c r="P2165" i="2"/>
  <c r="BI2159" i="2"/>
  <c r="BH2159" i="2"/>
  <c r="BG2159" i="2"/>
  <c r="BF2159" i="2"/>
  <c r="T2159" i="2"/>
  <c r="R2159" i="2"/>
  <c r="P2159" i="2"/>
  <c r="BI2151" i="2"/>
  <c r="BH2151" i="2"/>
  <c r="BG2151" i="2"/>
  <c r="BF2151" i="2"/>
  <c r="T2151" i="2"/>
  <c r="R2151" i="2"/>
  <c r="P2151" i="2"/>
  <c r="BI2143" i="2"/>
  <c r="BH2143" i="2"/>
  <c r="BG2143" i="2"/>
  <c r="BF2143" i="2"/>
  <c r="T2143" i="2"/>
  <c r="R2143" i="2"/>
  <c r="P2143" i="2"/>
  <c r="BI2141" i="2"/>
  <c r="BH2141" i="2"/>
  <c r="BG2141" i="2"/>
  <c r="BF2141" i="2"/>
  <c r="T2141" i="2"/>
  <c r="R2141" i="2"/>
  <c r="P2141" i="2"/>
  <c r="BI2140" i="2"/>
  <c r="BH2140" i="2"/>
  <c r="BG2140" i="2"/>
  <c r="BF2140" i="2"/>
  <c r="T2140" i="2"/>
  <c r="R2140" i="2"/>
  <c r="P2140" i="2"/>
  <c r="BI2137" i="2"/>
  <c r="BH2137" i="2"/>
  <c r="BG2137" i="2"/>
  <c r="BF2137" i="2"/>
  <c r="T2137" i="2"/>
  <c r="R2137" i="2"/>
  <c r="P2137" i="2"/>
  <c r="BI2135" i="2"/>
  <c r="BH2135" i="2"/>
  <c r="BG2135" i="2"/>
  <c r="BF2135" i="2"/>
  <c r="T2135" i="2"/>
  <c r="R2135" i="2"/>
  <c r="P2135" i="2"/>
  <c r="BI2117" i="2"/>
  <c r="BH2117" i="2"/>
  <c r="BG2117" i="2"/>
  <c r="BF2117" i="2"/>
  <c r="T2117" i="2"/>
  <c r="R2117" i="2"/>
  <c r="P2117" i="2"/>
  <c r="BI2101" i="2"/>
  <c r="BH2101" i="2"/>
  <c r="BG2101" i="2"/>
  <c r="BF2101" i="2"/>
  <c r="T2101" i="2"/>
  <c r="R2101" i="2"/>
  <c r="P2101" i="2"/>
  <c r="BI2099" i="2"/>
  <c r="BH2099" i="2"/>
  <c r="BG2099" i="2"/>
  <c r="BF2099" i="2"/>
  <c r="T2099" i="2"/>
  <c r="R2099" i="2"/>
  <c r="P2099" i="2"/>
  <c r="BI2096" i="2"/>
  <c r="BH2096" i="2"/>
  <c r="BG2096" i="2"/>
  <c r="BF2096" i="2"/>
  <c r="T2096" i="2"/>
  <c r="R2096" i="2"/>
  <c r="P2096" i="2"/>
  <c r="BI2093" i="2"/>
  <c r="BH2093" i="2"/>
  <c r="BG2093" i="2"/>
  <c r="BF2093" i="2"/>
  <c r="T2093" i="2"/>
  <c r="R2093" i="2"/>
  <c r="P2093" i="2"/>
  <c r="BI2090" i="2"/>
  <c r="BH2090" i="2"/>
  <c r="BG2090" i="2"/>
  <c r="BF2090" i="2"/>
  <c r="T2090" i="2"/>
  <c r="R2090" i="2"/>
  <c r="P2090" i="2"/>
  <c r="BI2088" i="2"/>
  <c r="BH2088" i="2"/>
  <c r="BG2088" i="2"/>
  <c r="BF2088" i="2"/>
  <c r="T2088" i="2"/>
  <c r="R2088" i="2"/>
  <c r="P2088" i="2"/>
  <c r="BI2068" i="2"/>
  <c r="BH2068" i="2"/>
  <c r="BG2068" i="2"/>
  <c r="BF2068" i="2"/>
  <c r="T2068" i="2"/>
  <c r="R2068" i="2"/>
  <c r="P2068" i="2"/>
  <c r="BI2065" i="2"/>
  <c r="BH2065" i="2"/>
  <c r="BG2065" i="2"/>
  <c r="BF2065" i="2"/>
  <c r="T2065" i="2"/>
  <c r="R2065" i="2"/>
  <c r="P2065" i="2"/>
  <c r="BI2047" i="2"/>
  <c r="BH2047" i="2"/>
  <c r="BG2047" i="2"/>
  <c r="BF2047" i="2"/>
  <c r="T2047" i="2"/>
  <c r="R2047" i="2"/>
  <c r="P2047" i="2"/>
  <c r="BI2044" i="2"/>
  <c r="BH2044" i="2"/>
  <c r="BG2044" i="2"/>
  <c r="BF2044" i="2"/>
  <c r="T2044" i="2"/>
  <c r="R2044" i="2"/>
  <c r="P2044" i="2"/>
  <c r="BI2041" i="2"/>
  <c r="BH2041" i="2"/>
  <c r="BG2041" i="2"/>
  <c r="BF2041" i="2"/>
  <c r="T2041" i="2"/>
  <c r="R2041" i="2"/>
  <c r="P2041" i="2"/>
  <c r="BI2021" i="2"/>
  <c r="BH2021" i="2"/>
  <c r="BG2021" i="2"/>
  <c r="BF2021" i="2"/>
  <c r="T2021" i="2"/>
  <c r="R2021" i="2"/>
  <c r="P2021" i="2"/>
  <c r="BI2020" i="2"/>
  <c r="BH2020" i="2"/>
  <c r="BG2020" i="2"/>
  <c r="BF2020" i="2"/>
  <c r="T2020" i="2"/>
  <c r="R2020" i="2"/>
  <c r="P2020" i="2"/>
  <c r="BI2000" i="2"/>
  <c r="BH2000" i="2"/>
  <c r="BG2000" i="2"/>
  <c r="BF2000" i="2"/>
  <c r="T2000" i="2"/>
  <c r="R2000" i="2"/>
  <c r="P2000" i="2"/>
  <c r="BI1997" i="2"/>
  <c r="BH1997" i="2"/>
  <c r="BG1997" i="2"/>
  <c r="BF1997" i="2"/>
  <c r="T1997" i="2"/>
  <c r="R1997" i="2"/>
  <c r="P1997" i="2"/>
  <c r="BI1977" i="2"/>
  <c r="BH1977" i="2"/>
  <c r="BG1977" i="2"/>
  <c r="BF1977" i="2"/>
  <c r="T1977" i="2"/>
  <c r="R1977" i="2"/>
  <c r="P1977" i="2"/>
  <c r="BI1971" i="2"/>
  <c r="BH1971" i="2"/>
  <c r="BG1971" i="2"/>
  <c r="BF1971" i="2"/>
  <c r="T1971" i="2"/>
  <c r="R1971" i="2"/>
  <c r="P1971" i="2"/>
  <c r="BI1969" i="2"/>
  <c r="BH1969" i="2"/>
  <c r="BG1969" i="2"/>
  <c r="BF1969" i="2"/>
  <c r="T1969" i="2"/>
  <c r="R1969" i="2"/>
  <c r="P1969" i="2"/>
  <c r="BI1966" i="2"/>
  <c r="BH1966" i="2"/>
  <c r="BG1966" i="2"/>
  <c r="BF1966" i="2"/>
  <c r="T1966" i="2"/>
  <c r="R1966" i="2"/>
  <c r="P1966" i="2"/>
  <c r="BI1963" i="2"/>
  <c r="BH1963" i="2"/>
  <c r="BG1963" i="2"/>
  <c r="BF1963" i="2"/>
  <c r="T1963" i="2"/>
  <c r="R1963" i="2"/>
  <c r="P1963" i="2"/>
  <c r="BI1960" i="2"/>
  <c r="BH1960" i="2"/>
  <c r="BG1960" i="2"/>
  <c r="BF1960" i="2"/>
  <c r="T1960" i="2"/>
  <c r="R1960" i="2"/>
  <c r="P1960" i="2"/>
  <c r="BI1957" i="2"/>
  <c r="BH1957" i="2"/>
  <c r="BG1957" i="2"/>
  <c r="BF1957" i="2"/>
  <c r="T1957" i="2"/>
  <c r="R1957" i="2"/>
  <c r="P1957" i="2"/>
  <c r="BI1955" i="2"/>
  <c r="BH1955" i="2"/>
  <c r="BG1955" i="2"/>
  <c r="BF1955" i="2"/>
  <c r="T1955" i="2"/>
  <c r="R1955" i="2"/>
  <c r="P1955" i="2"/>
  <c r="BI1952" i="2"/>
  <c r="BH1952" i="2"/>
  <c r="BG1952" i="2"/>
  <c r="BF1952" i="2"/>
  <c r="T1952" i="2"/>
  <c r="R1952" i="2"/>
  <c r="P1952" i="2"/>
  <c r="BI1950" i="2"/>
  <c r="BH1950" i="2"/>
  <c r="BG1950" i="2"/>
  <c r="BF1950" i="2"/>
  <c r="T1950" i="2"/>
  <c r="R1950" i="2"/>
  <c r="P1950" i="2"/>
  <c r="BI1947" i="2"/>
  <c r="BH1947" i="2"/>
  <c r="BG1947" i="2"/>
  <c r="BF1947" i="2"/>
  <c r="T1947" i="2"/>
  <c r="R1947" i="2"/>
  <c r="P1947" i="2"/>
  <c r="BI1944" i="2"/>
  <c r="BH1944" i="2"/>
  <c r="BG1944" i="2"/>
  <c r="BF1944" i="2"/>
  <c r="T1944" i="2"/>
  <c r="R1944" i="2"/>
  <c r="P1944" i="2"/>
  <c r="BI1941" i="2"/>
  <c r="BH1941" i="2"/>
  <c r="BG1941" i="2"/>
  <c r="BF1941" i="2"/>
  <c r="T1941" i="2"/>
  <c r="R1941" i="2"/>
  <c r="P1941" i="2"/>
  <c r="BI1938" i="2"/>
  <c r="BH1938" i="2"/>
  <c r="BG1938" i="2"/>
  <c r="BF1938" i="2"/>
  <c r="T1938" i="2"/>
  <c r="R1938" i="2"/>
  <c r="P1938" i="2"/>
  <c r="BI1936" i="2"/>
  <c r="BH1936" i="2"/>
  <c r="BG1936" i="2"/>
  <c r="BF1936" i="2"/>
  <c r="T1936" i="2"/>
  <c r="R1936" i="2"/>
  <c r="P1936" i="2"/>
  <c r="BI1933" i="2"/>
  <c r="BH1933" i="2"/>
  <c r="BG1933" i="2"/>
  <c r="BF1933" i="2"/>
  <c r="T1933" i="2"/>
  <c r="R1933" i="2"/>
  <c r="P1933" i="2"/>
  <c r="BI1921" i="2"/>
  <c r="BH1921" i="2"/>
  <c r="BG1921" i="2"/>
  <c r="BF1921" i="2"/>
  <c r="T1921" i="2"/>
  <c r="R1921" i="2"/>
  <c r="P1921" i="2"/>
  <c r="BI1918" i="2"/>
  <c r="BH1918" i="2"/>
  <c r="BG1918" i="2"/>
  <c r="BF1918" i="2"/>
  <c r="T1918" i="2"/>
  <c r="R1918" i="2"/>
  <c r="P1918" i="2"/>
  <c r="BI1916" i="2"/>
  <c r="BH1916" i="2"/>
  <c r="BG1916" i="2"/>
  <c r="BF1916" i="2"/>
  <c r="T1916" i="2"/>
  <c r="R1916" i="2"/>
  <c r="P1916" i="2"/>
  <c r="BI1902" i="2"/>
  <c r="BH1902" i="2"/>
  <c r="BG1902" i="2"/>
  <c r="BF1902" i="2"/>
  <c r="T1902" i="2"/>
  <c r="R1902" i="2"/>
  <c r="P1902" i="2"/>
  <c r="BI1890" i="2"/>
  <c r="BH1890" i="2"/>
  <c r="BG1890" i="2"/>
  <c r="BF1890" i="2"/>
  <c r="T1890" i="2"/>
  <c r="R1890" i="2"/>
  <c r="P1890" i="2"/>
  <c r="BI1888" i="2"/>
  <c r="BH1888" i="2"/>
  <c r="BG1888" i="2"/>
  <c r="BF1888" i="2"/>
  <c r="T1888" i="2"/>
  <c r="R1888" i="2"/>
  <c r="P1888" i="2"/>
  <c r="BI1882" i="2"/>
  <c r="BH1882" i="2"/>
  <c r="BG1882" i="2"/>
  <c r="BF1882" i="2"/>
  <c r="T1882" i="2"/>
  <c r="R1882" i="2"/>
  <c r="P1882" i="2"/>
  <c r="BI1876" i="2"/>
  <c r="BH1876" i="2"/>
  <c r="BG1876" i="2"/>
  <c r="BF1876" i="2"/>
  <c r="T1876" i="2"/>
  <c r="R1876" i="2"/>
  <c r="P1876" i="2"/>
  <c r="BI1873" i="2"/>
  <c r="BH1873" i="2"/>
  <c r="BG1873" i="2"/>
  <c r="BF1873" i="2"/>
  <c r="T1873" i="2"/>
  <c r="R1873" i="2"/>
  <c r="P1873" i="2"/>
  <c r="BI1859" i="2"/>
  <c r="BH1859" i="2"/>
  <c r="BG1859" i="2"/>
  <c r="BF1859" i="2"/>
  <c r="T1859" i="2"/>
  <c r="R1859" i="2"/>
  <c r="P1859" i="2"/>
  <c r="BI1845" i="2"/>
  <c r="BH1845" i="2"/>
  <c r="BG1845" i="2"/>
  <c r="BF1845" i="2"/>
  <c r="T1845" i="2"/>
  <c r="R1845" i="2"/>
  <c r="P1845" i="2"/>
  <c r="BI1843" i="2"/>
  <c r="BH1843" i="2"/>
  <c r="BG1843" i="2"/>
  <c r="BF1843" i="2"/>
  <c r="T1843" i="2"/>
  <c r="R1843" i="2"/>
  <c r="P1843" i="2"/>
  <c r="BI1842" i="2"/>
  <c r="BH1842" i="2"/>
  <c r="BG1842" i="2"/>
  <c r="BF1842" i="2"/>
  <c r="T1842" i="2"/>
  <c r="R1842" i="2"/>
  <c r="P1842" i="2"/>
  <c r="BI1833" i="2"/>
  <c r="BH1833" i="2"/>
  <c r="BG1833" i="2"/>
  <c r="BF1833" i="2"/>
  <c r="T1833" i="2"/>
  <c r="R1833" i="2"/>
  <c r="P1833" i="2"/>
  <c r="BI1826" i="2"/>
  <c r="BH1826" i="2"/>
  <c r="BG1826" i="2"/>
  <c r="BF1826" i="2"/>
  <c r="T1826" i="2"/>
  <c r="R1826" i="2"/>
  <c r="P1826" i="2"/>
  <c r="BI1815" i="2"/>
  <c r="BH1815" i="2"/>
  <c r="BG1815" i="2"/>
  <c r="BF1815" i="2"/>
  <c r="T1815" i="2"/>
  <c r="R1815" i="2"/>
  <c r="P1815" i="2"/>
  <c r="BI1811" i="2"/>
  <c r="BH1811" i="2"/>
  <c r="BG1811" i="2"/>
  <c r="BF1811" i="2"/>
  <c r="T1811" i="2"/>
  <c r="R1811" i="2"/>
  <c r="P1811" i="2"/>
  <c r="BI1804" i="2"/>
  <c r="BH1804" i="2"/>
  <c r="BG1804" i="2"/>
  <c r="BF1804" i="2"/>
  <c r="T1804" i="2"/>
  <c r="R1804" i="2"/>
  <c r="P1804" i="2"/>
  <c r="BI1800" i="2"/>
  <c r="BH1800" i="2"/>
  <c r="BG1800" i="2"/>
  <c r="BF1800" i="2"/>
  <c r="T1800" i="2"/>
  <c r="R1800" i="2"/>
  <c r="P1800" i="2"/>
  <c r="BI1777" i="2"/>
  <c r="BH1777" i="2"/>
  <c r="BG1777" i="2"/>
  <c r="BF1777" i="2"/>
  <c r="T1777" i="2"/>
  <c r="R1777" i="2"/>
  <c r="P1777" i="2"/>
  <c r="BI1774" i="2"/>
  <c r="BH1774" i="2"/>
  <c r="BG1774" i="2"/>
  <c r="BF1774" i="2"/>
  <c r="T1774" i="2"/>
  <c r="R1774" i="2"/>
  <c r="P1774" i="2"/>
  <c r="BI1768" i="2"/>
  <c r="BH1768" i="2"/>
  <c r="BG1768" i="2"/>
  <c r="BF1768" i="2"/>
  <c r="T1768" i="2"/>
  <c r="R1768" i="2"/>
  <c r="P1768" i="2"/>
  <c r="BI1765" i="2"/>
  <c r="BH1765" i="2"/>
  <c r="BG1765" i="2"/>
  <c r="BF1765" i="2"/>
  <c r="T1765" i="2"/>
  <c r="R1765" i="2"/>
  <c r="P1765" i="2"/>
  <c r="BI1764" i="2"/>
  <c r="BH1764" i="2"/>
  <c r="BG1764" i="2"/>
  <c r="BF1764" i="2"/>
  <c r="T1764" i="2"/>
  <c r="R1764" i="2"/>
  <c r="P1764" i="2"/>
  <c r="BI1763" i="2"/>
  <c r="BH1763" i="2"/>
  <c r="BG1763" i="2"/>
  <c r="BF1763" i="2"/>
  <c r="T1763" i="2"/>
  <c r="R1763" i="2"/>
  <c r="P1763" i="2"/>
  <c r="BI1762" i="2"/>
  <c r="BH1762" i="2"/>
  <c r="BG1762" i="2"/>
  <c r="BF1762" i="2"/>
  <c r="T1762" i="2"/>
  <c r="R1762" i="2"/>
  <c r="P1762" i="2"/>
  <c r="BI1759" i="2"/>
  <c r="BH1759" i="2"/>
  <c r="BG1759" i="2"/>
  <c r="BF1759" i="2"/>
  <c r="T1759" i="2"/>
  <c r="R1759" i="2"/>
  <c r="P1759" i="2"/>
  <c r="BI1756" i="2"/>
  <c r="BH1756" i="2"/>
  <c r="BG1756" i="2"/>
  <c r="BF1756" i="2"/>
  <c r="T1756" i="2"/>
  <c r="R1756" i="2"/>
  <c r="P1756" i="2"/>
  <c r="BI1753" i="2"/>
  <c r="BH1753" i="2"/>
  <c r="BG1753" i="2"/>
  <c r="BF1753" i="2"/>
  <c r="T1753" i="2"/>
  <c r="R1753" i="2"/>
  <c r="P1753" i="2"/>
  <c r="BI1747" i="2"/>
  <c r="BH1747" i="2"/>
  <c r="BG1747" i="2"/>
  <c r="BF1747" i="2"/>
  <c r="T1747" i="2"/>
  <c r="R1747" i="2"/>
  <c r="P1747" i="2"/>
  <c r="BI1741" i="2"/>
  <c r="BH1741" i="2"/>
  <c r="BG1741" i="2"/>
  <c r="BF1741" i="2"/>
  <c r="T1741" i="2"/>
  <c r="R1741" i="2"/>
  <c r="P1741" i="2"/>
  <c r="BI1740" i="2"/>
  <c r="BH1740" i="2"/>
  <c r="BG1740" i="2"/>
  <c r="BF1740" i="2"/>
  <c r="T1740" i="2"/>
  <c r="R1740" i="2"/>
  <c r="P1740" i="2"/>
  <c r="BI1737" i="2"/>
  <c r="BH1737" i="2"/>
  <c r="BG1737" i="2"/>
  <c r="BF1737" i="2"/>
  <c r="T1737" i="2"/>
  <c r="R1737" i="2"/>
  <c r="P1737" i="2"/>
  <c r="BI1727" i="2"/>
  <c r="BH1727" i="2"/>
  <c r="BG1727" i="2"/>
  <c r="BF1727" i="2"/>
  <c r="T1727" i="2"/>
  <c r="R1727" i="2"/>
  <c r="P1727" i="2"/>
  <c r="BI1715" i="2"/>
  <c r="BH1715" i="2"/>
  <c r="BG1715" i="2"/>
  <c r="BF1715" i="2"/>
  <c r="T1715" i="2"/>
  <c r="R1715" i="2"/>
  <c r="P1715" i="2"/>
  <c r="BI1712" i="2"/>
  <c r="BH1712" i="2"/>
  <c r="BG1712" i="2"/>
  <c r="BF1712" i="2"/>
  <c r="T1712" i="2"/>
  <c r="R1712" i="2"/>
  <c r="P1712" i="2"/>
  <c r="BI1711" i="2"/>
  <c r="BH1711" i="2"/>
  <c r="BG1711" i="2"/>
  <c r="BF1711" i="2"/>
  <c r="T1711" i="2"/>
  <c r="R1711" i="2"/>
  <c r="P1711" i="2"/>
  <c r="BI1708" i="2"/>
  <c r="BH1708" i="2"/>
  <c r="BG1708" i="2"/>
  <c r="BF1708" i="2"/>
  <c r="T1708" i="2"/>
  <c r="R1708" i="2"/>
  <c r="P1708" i="2"/>
  <c r="BI1706" i="2"/>
  <c r="BH1706" i="2"/>
  <c r="BG1706" i="2"/>
  <c r="BF1706" i="2"/>
  <c r="T1706" i="2"/>
  <c r="R1706" i="2"/>
  <c r="P1706" i="2"/>
  <c r="BI1703" i="2"/>
  <c r="BH1703" i="2"/>
  <c r="BG1703" i="2"/>
  <c r="BF1703" i="2"/>
  <c r="T1703" i="2"/>
  <c r="R1703" i="2"/>
  <c r="P1703" i="2"/>
  <c r="BI1700" i="2"/>
  <c r="BH1700" i="2"/>
  <c r="BG1700" i="2"/>
  <c r="BF1700" i="2"/>
  <c r="T1700" i="2"/>
  <c r="R1700" i="2"/>
  <c r="P1700" i="2"/>
  <c r="BI1697" i="2"/>
  <c r="BH1697" i="2"/>
  <c r="BG1697" i="2"/>
  <c r="BF1697" i="2"/>
  <c r="T1697" i="2"/>
  <c r="R1697" i="2"/>
  <c r="P1697" i="2"/>
  <c r="BI1696" i="2"/>
  <c r="BH1696" i="2"/>
  <c r="BG1696" i="2"/>
  <c r="BF1696" i="2"/>
  <c r="T1696" i="2"/>
  <c r="R1696" i="2"/>
  <c r="P1696" i="2"/>
  <c r="BI1695" i="2"/>
  <c r="BH1695" i="2"/>
  <c r="BG1695" i="2"/>
  <c r="BF1695" i="2"/>
  <c r="T1695" i="2"/>
  <c r="R1695" i="2"/>
  <c r="P1695" i="2"/>
  <c r="BI1694" i="2"/>
  <c r="BH1694" i="2"/>
  <c r="BG1694" i="2"/>
  <c r="BF1694" i="2"/>
  <c r="T1694" i="2"/>
  <c r="R1694" i="2"/>
  <c r="P1694" i="2"/>
  <c r="BI1688" i="2"/>
  <c r="BH1688" i="2"/>
  <c r="BG1688" i="2"/>
  <c r="BF1688" i="2"/>
  <c r="T1688" i="2"/>
  <c r="R1688" i="2"/>
  <c r="P1688" i="2"/>
  <c r="BI1687" i="2"/>
  <c r="BH1687" i="2"/>
  <c r="BG1687" i="2"/>
  <c r="BF1687" i="2"/>
  <c r="T1687" i="2"/>
  <c r="R1687" i="2"/>
  <c r="P1687" i="2"/>
  <c r="BI1686" i="2"/>
  <c r="BH1686" i="2"/>
  <c r="BG1686" i="2"/>
  <c r="BF1686" i="2"/>
  <c r="T1686" i="2"/>
  <c r="R1686" i="2"/>
  <c r="P1686" i="2"/>
  <c r="BI1666" i="2"/>
  <c r="BH1666" i="2"/>
  <c r="BG1666" i="2"/>
  <c r="BF1666" i="2"/>
  <c r="T1666" i="2"/>
  <c r="R1666" i="2"/>
  <c r="P1666" i="2"/>
  <c r="BI1665" i="2"/>
  <c r="BH1665" i="2"/>
  <c r="BG1665" i="2"/>
  <c r="BF1665" i="2"/>
  <c r="T1665" i="2"/>
  <c r="R1665" i="2"/>
  <c r="P1665" i="2"/>
  <c r="BI1645" i="2"/>
  <c r="BH1645" i="2"/>
  <c r="BG1645" i="2"/>
  <c r="BF1645" i="2"/>
  <c r="T1645" i="2"/>
  <c r="R1645" i="2"/>
  <c r="P1645" i="2"/>
  <c r="BI1644" i="2"/>
  <c r="BH1644" i="2"/>
  <c r="BG1644" i="2"/>
  <c r="BF1644" i="2"/>
  <c r="T1644" i="2"/>
  <c r="R1644" i="2"/>
  <c r="P1644" i="2"/>
  <c r="BI1636" i="2"/>
  <c r="BH1636" i="2"/>
  <c r="BG1636" i="2"/>
  <c r="BF1636" i="2"/>
  <c r="T1636" i="2"/>
  <c r="R1636" i="2"/>
  <c r="P1636" i="2"/>
  <c r="BI1635" i="2"/>
  <c r="BH1635" i="2"/>
  <c r="BG1635" i="2"/>
  <c r="BF1635" i="2"/>
  <c r="T1635" i="2"/>
  <c r="R1635" i="2"/>
  <c r="P1635" i="2"/>
  <c r="BI1634" i="2"/>
  <c r="BH1634" i="2"/>
  <c r="BG1634" i="2"/>
  <c r="BF1634" i="2"/>
  <c r="T1634" i="2"/>
  <c r="R1634" i="2"/>
  <c r="P1634" i="2"/>
  <c r="BI1633" i="2"/>
  <c r="BH1633" i="2"/>
  <c r="BG1633" i="2"/>
  <c r="BF1633" i="2"/>
  <c r="T1633" i="2"/>
  <c r="R1633" i="2"/>
  <c r="P1633" i="2"/>
  <c r="BI1617" i="2"/>
  <c r="BH1617" i="2"/>
  <c r="BG1617" i="2"/>
  <c r="BF1617" i="2"/>
  <c r="T1617" i="2"/>
  <c r="R1617" i="2"/>
  <c r="P1617" i="2"/>
  <c r="BI1616" i="2"/>
  <c r="BH1616" i="2"/>
  <c r="BG1616" i="2"/>
  <c r="BF1616" i="2"/>
  <c r="T1616" i="2"/>
  <c r="R1616" i="2"/>
  <c r="P1616" i="2"/>
  <c r="BI1608" i="2"/>
  <c r="BH1608" i="2"/>
  <c r="BG1608" i="2"/>
  <c r="BF1608" i="2"/>
  <c r="T1608" i="2"/>
  <c r="R1608" i="2"/>
  <c r="P1608" i="2"/>
  <c r="BI1605" i="2"/>
  <c r="BH1605" i="2"/>
  <c r="BG1605" i="2"/>
  <c r="BF1605" i="2"/>
  <c r="T1605" i="2"/>
  <c r="R1605" i="2"/>
  <c r="P1605" i="2"/>
  <c r="BI1602" i="2"/>
  <c r="BH1602" i="2"/>
  <c r="BG1602" i="2"/>
  <c r="BF1602" i="2"/>
  <c r="T1602" i="2"/>
  <c r="R1602" i="2"/>
  <c r="P1602" i="2"/>
  <c r="BI1599" i="2"/>
  <c r="BH1599" i="2"/>
  <c r="BG1599" i="2"/>
  <c r="BF1599" i="2"/>
  <c r="T1599" i="2"/>
  <c r="R1599" i="2"/>
  <c r="P1599" i="2"/>
  <c r="BI1596" i="2"/>
  <c r="BH1596" i="2"/>
  <c r="BG1596" i="2"/>
  <c r="BF1596" i="2"/>
  <c r="T1596" i="2"/>
  <c r="R1596" i="2"/>
  <c r="P1596" i="2"/>
  <c r="BI1590" i="2"/>
  <c r="BH1590" i="2"/>
  <c r="BG1590" i="2"/>
  <c r="BF1590" i="2"/>
  <c r="T1590" i="2"/>
  <c r="R1590" i="2"/>
  <c r="P1590" i="2"/>
  <c r="BI1580" i="2"/>
  <c r="BH1580" i="2"/>
  <c r="BG1580" i="2"/>
  <c r="BF1580" i="2"/>
  <c r="T1580" i="2"/>
  <c r="R1580" i="2"/>
  <c r="P1580" i="2"/>
  <c r="BI1577" i="2"/>
  <c r="BH1577" i="2"/>
  <c r="BG1577" i="2"/>
  <c r="BF1577" i="2"/>
  <c r="T1577" i="2"/>
  <c r="R1577" i="2"/>
  <c r="P1577" i="2"/>
  <c r="BI1565" i="2"/>
  <c r="BH1565" i="2"/>
  <c r="BG1565" i="2"/>
  <c r="BF1565" i="2"/>
  <c r="T1565" i="2"/>
  <c r="R1565" i="2"/>
  <c r="P1565" i="2"/>
  <c r="BI1559" i="2"/>
  <c r="BH1559" i="2"/>
  <c r="BG1559" i="2"/>
  <c r="BF1559" i="2"/>
  <c r="T1559" i="2"/>
  <c r="R1559" i="2"/>
  <c r="P1559" i="2"/>
  <c r="BI1553" i="2"/>
  <c r="BH1553" i="2"/>
  <c r="BG1553" i="2"/>
  <c r="BF1553" i="2"/>
  <c r="T1553" i="2"/>
  <c r="R1553" i="2"/>
  <c r="P1553" i="2"/>
  <c r="BI1547" i="2"/>
  <c r="BH1547" i="2"/>
  <c r="BG1547" i="2"/>
  <c r="BF1547" i="2"/>
  <c r="T1547" i="2"/>
  <c r="R1547" i="2"/>
  <c r="P1547" i="2"/>
  <c r="BI1541" i="2"/>
  <c r="BH1541" i="2"/>
  <c r="BG1541" i="2"/>
  <c r="BF1541" i="2"/>
  <c r="T1541" i="2"/>
  <c r="R1541" i="2"/>
  <c r="P1541" i="2"/>
  <c r="BI1535" i="2"/>
  <c r="BH1535" i="2"/>
  <c r="BG1535" i="2"/>
  <c r="BF1535" i="2"/>
  <c r="T1535" i="2"/>
  <c r="R1535" i="2"/>
  <c r="P1535" i="2"/>
  <c r="BI1534" i="2"/>
  <c r="BH1534" i="2"/>
  <c r="BG1534" i="2"/>
  <c r="BF1534" i="2"/>
  <c r="T1534" i="2"/>
  <c r="R1534" i="2"/>
  <c r="P1534" i="2"/>
  <c r="BI1528" i="2"/>
  <c r="BH1528" i="2"/>
  <c r="BG1528" i="2"/>
  <c r="BF1528" i="2"/>
  <c r="T1528" i="2"/>
  <c r="R1528" i="2"/>
  <c r="P1528" i="2"/>
  <c r="BI1525" i="2"/>
  <c r="BH1525" i="2"/>
  <c r="BG1525" i="2"/>
  <c r="BF1525" i="2"/>
  <c r="T1525" i="2"/>
  <c r="R1525" i="2"/>
  <c r="P1525" i="2"/>
  <c r="BI1523" i="2"/>
  <c r="BH1523" i="2"/>
  <c r="BG1523" i="2"/>
  <c r="BF1523" i="2"/>
  <c r="T1523" i="2"/>
  <c r="R1523" i="2"/>
  <c r="P1523" i="2"/>
  <c r="BI1520" i="2"/>
  <c r="BH1520" i="2"/>
  <c r="BG1520" i="2"/>
  <c r="BF1520" i="2"/>
  <c r="T1520" i="2"/>
  <c r="R1520" i="2"/>
  <c r="P1520" i="2"/>
  <c r="BI1517" i="2"/>
  <c r="BH1517" i="2"/>
  <c r="BG1517" i="2"/>
  <c r="BF1517" i="2"/>
  <c r="T1517" i="2"/>
  <c r="R1517" i="2"/>
  <c r="P1517" i="2"/>
  <c r="BI1514" i="2"/>
  <c r="BH1514" i="2"/>
  <c r="BG1514" i="2"/>
  <c r="BF1514" i="2"/>
  <c r="T1514" i="2"/>
  <c r="R1514" i="2"/>
  <c r="P1514" i="2"/>
  <c r="BI1512" i="2"/>
  <c r="BH1512" i="2"/>
  <c r="BG1512" i="2"/>
  <c r="BF1512" i="2"/>
  <c r="T1512" i="2"/>
  <c r="R1512" i="2"/>
  <c r="P1512" i="2"/>
  <c r="BI1510" i="2"/>
  <c r="BH1510" i="2"/>
  <c r="BG1510" i="2"/>
  <c r="BF1510" i="2"/>
  <c r="T1510" i="2"/>
  <c r="R1510" i="2"/>
  <c r="P1510" i="2"/>
  <c r="BI1502" i="2"/>
  <c r="BH1502" i="2"/>
  <c r="BG1502" i="2"/>
  <c r="BF1502" i="2"/>
  <c r="T1502" i="2"/>
  <c r="R1502" i="2"/>
  <c r="P1502" i="2"/>
  <c r="BI1494" i="2"/>
  <c r="BH1494" i="2"/>
  <c r="BG1494" i="2"/>
  <c r="BF1494" i="2"/>
  <c r="T1494" i="2"/>
  <c r="R1494" i="2"/>
  <c r="P1494" i="2"/>
  <c r="BI1486" i="2"/>
  <c r="BH1486" i="2"/>
  <c r="BG1486" i="2"/>
  <c r="BF1486" i="2"/>
  <c r="T1486" i="2"/>
  <c r="R1486" i="2"/>
  <c r="P1486" i="2"/>
  <c r="BI1483" i="2"/>
  <c r="BH1483" i="2"/>
  <c r="BG1483" i="2"/>
  <c r="BF1483" i="2"/>
  <c r="T1483" i="2"/>
  <c r="R1483" i="2"/>
  <c r="P1483" i="2"/>
  <c r="BI1481" i="2"/>
  <c r="BH1481" i="2"/>
  <c r="BG1481" i="2"/>
  <c r="BF1481" i="2"/>
  <c r="T1481" i="2"/>
  <c r="R1481" i="2"/>
  <c r="P1481" i="2"/>
  <c r="BI1473" i="2"/>
  <c r="BH1473" i="2"/>
  <c r="BG1473" i="2"/>
  <c r="BF1473" i="2"/>
  <c r="T1473" i="2"/>
  <c r="R1473" i="2"/>
  <c r="P1473" i="2"/>
  <c r="BI1471" i="2"/>
  <c r="BH1471" i="2"/>
  <c r="BG1471" i="2"/>
  <c r="BF1471" i="2"/>
  <c r="T1471" i="2"/>
  <c r="R1471" i="2"/>
  <c r="P1471" i="2"/>
  <c r="BI1468" i="2"/>
  <c r="BH1468" i="2"/>
  <c r="BG1468" i="2"/>
  <c r="BF1468" i="2"/>
  <c r="T1468" i="2"/>
  <c r="R1468" i="2"/>
  <c r="P1468" i="2"/>
  <c r="BI1466" i="2"/>
  <c r="BH1466" i="2"/>
  <c r="BG1466" i="2"/>
  <c r="BF1466" i="2"/>
  <c r="T1466" i="2"/>
  <c r="R1466" i="2"/>
  <c r="P1466" i="2"/>
  <c r="BI1463" i="2"/>
  <c r="BH1463" i="2"/>
  <c r="BG1463" i="2"/>
  <c r="BF1463" i="2"/>
  <c r="T1463" i="2"/>
  <c r="R1463" i="2"/>
  <c r="P1463" i="2"/>
  <c r="BI1461" i="2"/>
  <c r="BH1461" i="2"/>
  <c r="BG1461" i="2"/>
  <c r="BF1461" i="2"/>
  <c r="T1461" i="2"/>
  <c r="R1461" i="2"/>
  <c r="P1461" i="2"/>
  <c r="BI1460" i="2"/>
  <c r="BH1460" i="2"/>
  <c r="BG1460" i="2"/>
  <c r="BF1460" i="2"/>
  <c r="T1460" i="2"/>
  <c r="R1460" i="2"/>
  <c r="P1460" i="2"/>
  <c r="BI1459" i="2"/>
  <c r="BH1459" i="2"/>
  <c r="BG1459" i="2"/>
  <c r="BF1459" i="2"/>
  <c r="T1459" i="2"/>
  <c r="R1459" i="2"/>
  <c r="P1459" i="2"/>
  <c r="BI1457" i="2"/>
  <c r="BH1457" i="2"/>
  <c r="BG1457" i="2"/>
  <c r="BF1457" i="2"/>
  <c r="T1457" i="2"/>
  <c r="R1457" i="2"/>
  <c r="P1457" i="2"/>
  <c r="BI1456" i="2"/>
  <c r="BH1456" i="2"/>
  <c r="BG1456" i="2"/>
  <c r="BF1456" i="2"/>
  <c r="T1456" i="2"/>
  <c r="R1456" i="2"/>
  <c r="P1456" i="2"/>
  <c r="BI1455" i="2"/>
  <c r="BH1455" i="2"/>
  <c r="BG1455" i="2"/>
  <c r="BF1455" i="2"/>
  <c r="T1455" i="2"/>
  <c r="R1455" i="2"/>
  <c r="P1455" i="2"/>
  <c r="BI1453" i="2"/>
  <c r="BH1453" i="2"/>
  <c r="BG1453" i="2"/>
  <c r="BF1453" i="2"/>
  <c r="T1453" i="2"/>
  <c r="R1453" i="2"/>
  <c r="P1453" i="2"/>
  <c r="BI1452" i="2"/>
  <c r="BH1452" i="2"/>
  <c r="BG1452" i="2"/>
  <c r="BF1452" i="2"/>
  <c r="T1452" i="2"/>
  <c r="R1452" i="2"/>
  <c r="P1452" i="2"/>
  <c r="BI1450" i="2"/>
  <c r="BH1450" i="2"/>
  <c r="BG1450" i="2"/>
  <c r="BF1450" i="2"/>
  <c r="T1450" i="2"/>
  <c r="R1450" i="2"/>
  <c r="P1450" i="2"/>
  <c r="BI1449" i="2"/>
  <c r="BH1449" i="2"/>
  <c r="BG1449" i="2"/>
  <c r="BF1449" i="2"/>
  <c r="T1449" i="2"/>
  <c r="R1449" i="2"/>
  <c r="P1449" i="2"/>
  <c r="BI1448" i="2"/>
  <c r="BH1448" i="2"/>
  <c r="BG1448" i="2"/>
  <c r="BF1448" i="2"/>
  <c r="T1448" i="2"/>
  <c r="R1448" i="2"/>
  <c r="P1448" i="2"/>
  <c r="BI1447" i="2"/>
  <c r="BH1447" i="2"/>
  <c r="BG1447" i="2"/>
  <c r="BF1447" i="2"/>
  <c r="T1447" i="2"/>
  <c r="R1447" i="2"/>
  <c r="P1447" i="2"/>
  <c r="BI1446" i="2"/>
  <c r="BH1446" i="2"/>
  <c r="BG1446" i="2"/>
  <c r="BF1446" i="2"/>
  <c r="T1446" i="2"/>
  <c r="R1446" i="2"/>
  <c r="P1446" i="2"/>
  <c r="BI1445" i="2"/>
  <c r="BH1445" i="2"/>
  <c r="BG1445" i="2"/>
  <c r="BF1445" i="2"/>
  <c r="T1445" i="2"/>
  <c r="R1445" i="2"/>
  <c r="P1445" i="2"/>
  <c r="BI1444" i="2"/>
  <c r="BH1444" i="2"/>
  <c r="BG1444" i="2"/>
  <c r="BF1444" i="2"/>
  <c r="T1444" i="2"/>
  <c r="R1444" i="2"/>
  <c r="P1444" i="2"/>
  <c r="BI1443" i="2"/>
  <c r="BH1443" i="2"/>
  <c r="BG1443" i="2"/>
  <c r="BF1443" i="2"/>
  <c r="T1443" i="2"/>
  <c r="R1443" i="2"/>
  <c r="P1443" i="2"/>
  <c r="BI1442" i="2"/>
  <c r="BH1442" i="2"/>
  <c r="BG1442" i="2"/>
  <c r="BF1442" i="2"/>
  <c r="T1442" i="2"/>
  <c r="R1442" i="2"/>
  <c r="P1442" i="2"/>
  <c r="BI1441" i="2"/>
  <c r="BH1441" i="2"/>
  <c r="BG1441" i="2"/>
  <c r="BF1441" i="2"/>
  <c r="T1441" i="2"/>
  <c r="R1441" i="2"/>
  <c r="P1441" i="2"/>
  <c r="BI1440" i="2"/>
  <c r="BH1440" i="2"/>
  <c r="BG1440" i="2"/>
  <c r="BF1440" i="2"/>
  <c r="T1440" i="2"/>
  <c r="R1440" i="2"/>
  <c r="P1440" i="2"/>
  <c r="BI1438" i="2"/>
  <c r="BH1438" i="2"/>
  <c r="BG1438" i="2"/>
  <c r="BF1438" i="2"/>
  <c r="T1438" i="2"/>
  <c r="R1438" i="2"/>
  <c r="P1438" i="2"/>
  <c r="BI1437" i="2"/>
  <c r="BH1437" i="2"/>
  <c r="BG1437" i="2"/>
  <c r="BF1437" i="2"/>
  <c r="T1437" i="2"/>
  <c r="R1437" i="2"/>
  <c r="P1437" i="2"/>
  <c r="BI1436" i="2"/>
  <c r="BH1436" i="2"/>
  <c r="BG1436" i="2"/>
  <c r="BF1436" i="2"/>
  <c r="T1436" i="2"/>
  <c r="R1436" i="2"/>
  <c r="P1436" i="2"/>
  <c r="BI1435" i="2"/>
  <c r="BH1435" i="2"/>
  <c r="BG1435" i="2"/>
  <c r="BF1435" i="2"/>
  <c r="T1435" i="2"/>
  <c r="R1435" i="2"/>
  <c r="P1435" i="2"/>
  <c r="BI1433" i="2"/>
  <c r="BH1433" i="2"/>
  <c r="BG1433" i="2"/>
  <c r="BF1433" i="2"/>
  <c r="T1433" i="2"/>
  <c r="R1433" i="2"/>
  <c r="P1433" i="2"/>
  <c r="BI1432" i="2"/>
  <c r="BH1432" i="2"/>
  <c r="BG1432" i="2"/>
  <c r="BF1432" i="2"/>
  <c r="T1432" i="2"/>
  <c r="R1432" i="2"/>
  <c r="P1432" i="2"/>
  <c r="BI1431" i="2"/>
  <c r="BH1431" i="2"/>
  <c r="BG1431" i="2"/>
  <c r="BF1431" i="2"/>
  <c r="T1431" i="2"/>
  <c r="R1431" i="2"/>
  <c r="P1431" i="2"/>
  <c r="BI1429" i="2"/>
  <c r="BH1429" i="2"/>
  <c r="BG1429" i="2"/>
  <c r="BF1429" i="2"/>
  <c r="T1429" i="2"/>
  <c r="R1429" i="2"/>
  <c r="P1429" i="2"/>
  <c r="BI1428" i="2"/>
  <c r="BH1428" i="2"/>
  <c r="BG1428" i="2"/>
  <c r="BF1428" i="2"/>
  <c r="T1428" i="2"/>
  <c r="R1428" i="2"/>
  <c r="P1428" i="2"/>
  <c r="BI1427" i="2"/>
  <c r="BH1427" i="2"/>
  <c r="BG1427" i="2"/>
  <c r="BF1427" i="2"/>
  <c r="T1427" i="2"/>
  <c r="R1427" i="2"/>
  <c r="P1427" i="2"/>
  <c r="BI1426" i="2"/>
  <c r="BH1426" i="2"/>
  <c r="BG1426" i="2"/>
  <c r="BF1426" i="2"/>
  <c r="T1426" i="2"/>
  <c r="R1426" i="2"/>
  <c r="P1426" i="2"/>
  <c r="BI1425" i="2"/>
  <c r="BH1425" i="2"/>
  <c r="BG1425" i="2"/>
  <c r="BF1425" i="2"/>
  <c r="T1425" i="2"/>
  <c r="R1425" i="2"/>
  <c r="P1425" i="2"/>
  <c r="BI1424" i="2"/>
  <c r="BH1424" i="2"/>
  <c r="BG1424" i="2"/>
  <c r="BF1424" i="2"/>
  <c r="T1424" i="2"/>
  <c r="R1424" i="2"/>
  <c r="P1424" i="2"/>
  <c r="BI1423" i="2"/>
  <c r="BH1423" i="2"/>
  <c r="BG1423" i="2"/>
  <c r="BF1423" i="2"/>
  <c r="T1423" i="2"/>
  <c r="R1423" i="2"/>
  <c r="P1423" i="2"/>
  <c r="BI1422" i="2"/>
  <c r="BH1422" i="2"/>
  <c r="BG1422" i="2"/>
  <c r="BF1422" i="2"/>
  <c r="T1422" i="2"/>
  <c r="R1422" i="2"/>
  <c r="P1422" i="2"/>
  <c r="BI1421" i="2"/>
  <c r="BH1421" i="2"/>
  <c r="BG1421" i="2"/>
  <c r="BF1421" i="2"/>
  <c r="T1421" i="2"/>
  <c r="R1421" i="2"/>
  <c r="P1421" i="2"/>
  <c r="BI1420" i="2"/>
  <c r="BH1420" i="2"/>
  <c r="BG1420" i="2"/>
  <c r="BF1420" i="2"/>
  <c r="T1420" i="2"/>
  <c r="R1420" i="2"/>
  <c r="P1420" i="2"/>
  <c r="BI1419" i="2"/>
  <c r="BH1419" i="2"/>
  <c r="BG1419" i="2"/>
  <c r="BF1419" i="2"/>
  <c r="T1419" i="2"/>
  <c r="R1419" i="2"/>
  <c r="P1419" i="2"/>
  <c r="BI1418" i="2"/>
  <c r="BH1418" i="2"/>
  <c r="BG1418" i="2"/>
  <c r="BF1418" i="2"/>
  <c r="T1418" i="2"/>
  <c r="R1418" i="2"/>
  <c r="P1418" i="2"/>
  <c r="BI1417" i="2"/>
  <c r="BH1417" i="2"/>
  <c r="BG1417" i="2"/>
  <c r="BF1417" i="2"/>
  <c r="T1417" i="2"/>
  <c r="R1417" i="2"/>
  <c r="P1417" i="2"/>
  <c r="BI1416" i="2"/>
  <c r="BH1416" i="2"/>
  <c r="BG1416" i="2"/>
  <c r="BF1416" i="2"/>
  <c r="T1416" i="2"/>
  <c r="R1416" i="2"/>
  <c r="P1416" i="2"/>
  <c r="BI1415" i="2"/>
  <c r="BH1415" i="2"/>
  <c r="BG1415" i="2"/>
  <c r="BF1415" i="2"/>
  <c r="T1415" i="2"/>
  <c r="R1415" i="2"/>
  <c r="P1415" i="2"/>
  <c r="BI1414" i="2"/>
  <c r="BH1414" i="2"/>
  <c r="BG1414" i="2"/>
  <c r="BF1414" i="2"/>
  <c r="T1414" i="2"/>
  <c r="R1414" i="2"/>
  <c r="P1414" i="2"/>
  <c r="BI1413" i="2"/>
  <c r="BH1413" i="2"/>
  <c r="BG1413" i="2"/>
  <c r="BF1413" i="2"/>
  <c r="T1413" i="2"/>
  <c r="R1413" i="2"/>
  <c r="P1413" i="2"/>
  <c r="BI1412" i="2"/>
  <c r="BH1412" i="2"/>
  <c r="BG1412" i="2"/>
  <c r="BF1412" i="2"/>
  <c r="T1412" i="2"/>
  <c r="R1412" i="2"/>
  <c r="P1412" i="2"/>
  <c r="BI1411" i="2"/>
  <c r="BH1411" i="2"/>
  <c r="BG1411" i="2"/>
  <c r="BF1411" i="2"/>
  <c r="T1411" i="2"/>
  <c r="R1411" i="2"/>
  <c r="P1411" i="2"/>
  <c r="BI1410" i="2"/>
  <c r="BH1410" i="2"/>
  <c r="BG1410" i="2"/>
  <c r="BF1410" i="2"/>
  <c r="T1410" i="2"/>
  <c r="R1410" i="2"/>
  <c r="P1410" i="2"/>
  <c r="BI1409" i="2"/>
  <c r="BH1409" i="2"/>
  <c r="BG1409" i="2"/>
  <c r="BF1409" i="2"/>
  <c r="T1409" i="2"/>
  <c r="R1409" i="2"/>
  <c r="P1409" i="2"/>
  <c r="BI1408" i="2"/>
  <c r="BH1408" i="2"/>
  <c r="BG1408" i="2"/>
  <c r="BF1408" i="2"/>
  <c r="T1408" i="2"/>
  <c r="R1408" i="2"/>
  <c r="P1408" i="2"/>
  <c r="BI1407" i="2"/>
  <c r="BH1407" i="2"/>
  <c r="BG1407" i="2"/>
  <c r="BF1407" i="2"/>
  <c r="T1407" i="2"/>
  <c r="R1407" i="2"/>
  <c r="P1407" i="2"/>
  <c r="BI1406" i="2"/>
  <c r="BH1406" i="2"/>
  <c r="BG1406" i="2"/>
  <c r="BF1406" i="2"/>
  <c r="T1406" i="2"/>
  <c r="R1406" i="2"/>
  <c r="P1406" i="2"/>
  <c r="BI1405" i="2"/>
  <c r="BH1405" i="2"/>
  <c r="BG1405" i="2"/>
  <c r="BF1405" i="2"/>
  <c r="T1405" i="2"/>
  <c r="R1405" i="2"/>
  <c r="P1405" i="2"/>
  <c r="BI1404" i="2"/>
  <c r="BH1404" i="2"/>
  <c r="BG1404" i="2"/>
  <c r="BF1404" i="2"/>
  <c r="T1404" i="2"/>
  <c r="R1404" i="2"/>
  <c r="P1404" i="2"/>
  <c r="BI1403" i="2"/>
  <c r="BH1403" i="2"/>
  <c r="BG1403" i="2"/>
  <c r="BF1403" i="2"/>
  <c r="T1403" i="2"/>
  <c r="R1403" i="2"/>
  <c r="P1403" i="2"/>
  <c r="BI1402" i="2"/>
  <c r="BH1402" i="2"/>
  <c r="BG1402" i="2"/>
  <c r="BF1402" i="2"/>
  <c r="T1402" i="2"/>
  <c r="R1402" i="2"/>
  <c r="P1402" i="2"/>
  <c r="BI1401" i="2"/>
  <c r="BH1401" i="2"/>
  <c r="BG1401" i="2"/>
  <c r="BF1401" i="2"/>
  <c r="T1401" i="2"/>
  <c r="R1401" i="2"/>
  <c r="P1401" i="2"/>
  <c r="BI1400" i="2"/>
  <c r="BH1400" i="2"/>
  <c r="BG1400" i="2"/>
  <c r="BF1400" i="2"/>
  <c r="T1400" i="2"/>
  <c r="R1400" i="2"/>
  <c r="P1400" i="2"/>
  <c r="BI1399" i="2"/>
  <c r="BH1399" i="2"/>
  <c r="BG1399" i="2"/>
  <c r="BF1399" i="2"/>
  <c r="T1399" i="2"/>
  <c r="R1399" i="2"/>
  <c r="P1399" i="2"/>
  <c r="BI1397" i="2"/>
  <c r="BH1397" i="2"/>
  <c r="BG1397" i="2"/>
  <c r="BF1397" i="2"/>
  <c r="T1397" i="2"/>
  <c r="R1397" i="2"/>
  <c r="P1397" i="2"/>
  <c r="BI1396" i="2"/>
  <c r="BH1396" i="2"/>
  <c r="BG1396" i="2"/>
  <c r="BF1396" i="2"/>
  <c r="T1396" i="2"/>
  <c r="R1396" i="2"/>
  <c r="P1396" i="2"/>
  <c r="BI1395" i="2"/>
  <c r="BH1395" i="2"/>
  <c r="BG1395" i="2"/>
  <c r="BF1395" i="2"/>
  <c r="T1395" i="2"/>
  <c r="R1395" i="2"/>
  <c r="P1395" i="2"/>
  <c r="BI1394" i="2"/>
  <c r="BH1394" i="2"/>
  <c r="BG1394" i="2"/>
  <c r="BF1394" i="2"/>
  <c r="T1394" i="2"/>
  <c r="R1394" i="2"/>
  <c r="P1394" i="2"/>
  <c r="BI1393" i="2"/>
  <c r="BH1393" i="2"/>
  <c r="BG1393" i="2"/>
  <c r="BF1393" i="2"/>
  <c r="T1393" i="2"/>
  <c r="R1393" i="2"/>
  <c r="P1393" i="2"/>
  <c r="BI1392" i="2"/>
  <c r="BH1392" i="2"/>
  <c r="BG1392" i="2"/>
  <c r="BF1392" i="2"/>
  <c r="T1392" i="2"/>
  <c r="R1392" i="2"/>
  <c r="P1392" i="2"/>
  <c r="BI1391" i="2"/>
  <c r="BH1391" i="2"/>
  <c r="BG1391" i="2"/>
  <c r="BF1391" i="2"/>
  <c r="T1391" i="2"/>
  <c r="R1391" i="2"/>
  <c r="P1391" i="2"/>
  <c r="BI1390" i="2"/>
  <c r="BH1390" i="2"/>
  <c r="BG1390" i="2"/>
  <c r="BF1390" i="2"/>
  <c r="T1390" i="2"/>
  <c r="R1390" i="2"/>
  <c r="P1390" i="2"/>
  <c r="BI1389" i="2"/>
  <c r="BH1389" i="2"/>
  <c r="BG1389" i="2"/>
  <c r="BF1389" i="2"/>
  <c r="T1389" i="2"/>
  <c r="R1389" i="2"/>
  <c r="P1389" i="2"/>
  <c r="BI1388" i="2"/>
  <c r="BH1388" i="2"/>
  <c r="BG1388" i="2"/>
  <c r="BF1388" i="2"/>
  <c r="T1388" i="2"/>
  <c r="R1388" i="2"/>
  <c r="P1388" i="2"/>
  <c r="BI1387" i="2"/>
  <c r="BH1387" i="2"/>
  <c r="BG1387" i="2"/>
  <c r="BF1387" i="2"/>
  <c r="T1387" i="2"/>
  <c r="R1387" i="2"/>
  <c r="P1387" i="2"/>
  <c r="BI1386" i="2"/>
  <c r="BH1386" i="2"/>
  <c r="BG1386" i="2"/>
  <c r="BF1386" i="2"/>
  <c r="T1386" i="2"/>
  <c r="R1386" i="2"/>
  <c r="P1386" i="2"/>
  <c r="BI1385" i="2"/>
  <c r="BH1385" i="2"/>
  <c r="BG1385" i="2"/>
  <c r="BF1385" i="2"/>
  <c r="T1385" i="2"/>
  <c r="R1385" i="2"/>
  <c r="P1385" i="2"/>
  <c r="BI1384" i="2"/>
  <c r="BH1384" i="2"/>
  <c r="BG1384" i="2"/>
  <c r="BF1384" i="2"/>
  <c r="T1384" i="2"/>
  <c r="R1384" i="2"/>
  <c r="P1384" i="2"/>
  <c r="BI1383" i="2"/>
  <c r="BH1383" i="2"/>
  <c r="BG1383" i="2"/>
  <c r="BF1383" i="2"/>
  <c r="T1383" i="2"/>
  <c r="R1383" i="2"/>
  <c r="P1383" i="2"/>
  <c r="BI1382" i="2"/>
  <c r="BH1382" i="2"/>
  <c r="BG1382" i="2"/>
  <c r="BF1382" i="2"/>
  <c r="T1382" i="2"/>
  <c r="R1382" i="2"/>
  <c r="P1382" i="2"/>
  <c r="BI1381" i="2"/>
  <c r="BH1381" i="2"/>
  <c r="BG1381" i="2"/>
  <c r="BF1381" i="2"/>
  <c r="T1381" i="2"/>
  <c r="R1381" i="2"/>
  <c r="P1381" i="2"/>
  <c r="BI1380" i="2"/>
  <c r="BH1380" i="2"/>
  <c r="BG1380" i="2"/>
  <c r="BF1380" i="2"/>
  <c r="T1380" i="2"/>
  <c r="R1380" i="2"/>
  <c r="P1380" i="2"/>
  <c r="BI1379" i="2"/>
  <c r="BH1379" i="2"/>
  <c r="BG1379" i="2"/>
  <c r="BF1379" i="2"/>
  <c r="T1379" i="2"/>
  <c r="R1379" i="2"/>
  <c r="P1379" i="2"/>
  <c r="BI1377" i="2"/>
  <c r="BH1377" i="2"/>
  <c r="BG1377" i="2"/>
  <c r="BF1377" i="2"/>
  <c r="T1377" i="2"/>
  <c r="R1377" i="2"/>
  <c r="P1377" i="2"/>
  <c r="BI1369" i="2"/>
  <c r="BH1369" i="2"/>
  <c r="BG1369" i="2"/>
  <c r="BF1369" i="2"/>
  <c r="T1369" i="2"/>
  <c r="R1369" i="2"/>
  <c r="P1369" i="2"/>
  <c r="BI1367" i="2"/>
  <c r="BH1367" i="2"/>
  <c r="BG1367" i="2"/>
  <c r="BF1367" i="2"/>
  <c r="T1367" i="2"/>
  <c r="R1367" i="2"/>
  <c r="P1367" i="2"/>
  <c r="BI1366" i="2"/>
  <c r="BH1366" i="2"/>
  <c r="BG1366" i="2"/>
  <c r="BF1366" i="2"/>
  <c r="T1366" i="2"/>
  <c r="R1366" i="2"/>
  <c r="P1366" i="2"/>
  <c r="BI1365" i="2"/>
  <c r="BH1365" i="2"/>
  <c r="BG1365" i="2"/>
  <c r="BF1365" i="2"/>
  <c r="T1365" i="2"/>
  <c r="R1365" i="2"/>
  <c r="P1365" i="2"/>
  <c r="BI1364" i="2"/>
  <c r="BH1364" i="2"/>
  <c r="BG1364" i="2"/>
  <c r="BF1364" i="2"/>
  <c r="T1364" i="2"/>
  <c r="R1364" i="2"/>
  <c r="P1364" i="2"/>
  <c r="BI1363" i="2"/>
  <c r="BH1363" i="2"/>
  <c r="BG1363" i="2"/>
  <c r="BF1363" i="2"/>
  <c r="T1363" i="2"/>
  <c r="R1363" i="2"/>
  <c r="P1363" i="2"/>
  <c r="BI1362" i="2"/>
  <c r="BH1362" i="2"/>
  <c r="BG1362" i="2"/>
  <c r="BF1362" i="2"/>
  <c r="T1362" i="2"/>
  <c r="R1362" i="2"/>
  <c r="P1362" i="2"/>
  <c r="BI1361" i="2"/>
  <c r="BH1361" i="2"/>
  <c r="BG1361" i="2"/>
  <c r="BF1361" i="2"/>
  <c r="T1361" i="2"/>
  <c r="R1361" i="2"/>
  <c r="P1361" i="2"/>
  <c r="BI1360" i="2"/>
  <c r="BH1360" i="2"/>
  <c r="BG1360" i="2"/>
  <c r="BF1360" i="2"/>
  <c r="T1360" i="2"/>
  <c r="R1360" i="2"/>
  <c r="P1360" i="2"/>
  <c r="BI1359" i="2"/>
  <c r="BH1359" i="2"/>
  <c r="BG1359" i="2"/>
  <c r="BF1359" i="2"/>
  <c r="T1359" i="2"/>
  <c r="R1359" i="2"/>
  <c r="P1359" i="2"/>
  <c r="BI1358" i="2"/>
  <c r="BH1358" i="2"/>
  <c r="BG1358" i="2"/>
  <c r="BF1358" i="2"/>
  <c r="T1358" i="2"/>
  <c r="R1358" i="2"/>
  <c r="P1358" i="2"/>
  <c r="BI1357" i="2"/>
  <c r="BH1357" i="2"/>
  <c r="BG1357" i="2"/>
  <c r="BF1357" i="2"/>
  <c r="T1357" i="2"/>
  <c r="R1357" i="2"/>
  <c r="P1357" i="2"/>
  <c r="BI1356" i="2"/>
  <c r="BH1356" i="2"/>
  <c r="BG1356" i="2"/>
  <c r="BF1356" i="2"/>
  <c r="T1356" i="2"/>
  <c r="R1356" i="2"/>
  <c r="P1356" i="2"/>
  <c r="BI1355" i="2"/>
  <c r="BH1355" i="2"/>
  <c r="BG1355" i="2"/>
  <c r="BF1355" i="2"/>
  <c r="T1355" i="2"/>
  <c r="R1355" i="2"/>
  <c r="P1355" i="2"/>
  <c r="BI1354" i="2"/>
  <c r="BH1354" i="2"/>
  <c r="BG1354" i="2"/>
  <c r="BF1354" i="2"/>
  <c r="T1354" i="2"/>
  <c r="R1354" i="2"/>
  <c r="P1354" i="2"/>
  <c r="BI1353" i="2"/>
  <c r="BH1353" i="2"/>
  <c r="BG1353" i="2"/>
  <c r="BF1353" i="2"/>
  <c r="T1353" i="2"/>
  <c r="R1353" i="2"/>
  <c r="P1353" i="2"/>
  <c r="BI1352" i="2"/>
  <c r="BH1352" i="2"/>
  <c r="BG1352" i="2"/>
  <c r="BF1352" i="2"/>
  <c r="T1352" i="2"/>
  <c r="R1352" i="2"/>
  <c r="P1352" i="2"/>
  <c r="BI1351" i="2"/>
  <c r="BH1351" i="2"/>
  <c r="BG1351" i="2"/>
  <c r="BF1351" i="2"/>
  <c r="T1351" i="2"/>
  <c r="R1351" i="2"/>
  <c r="P1351" i="2"/>
  <c r="BI1350" i="2"/>
  <c r="BH1350" i="2"/>
  <c r="BG1350" i="2"/>
  <c r="BF1350" i="2"/>
  <c r="T1350" i="2"/>
  <c r="R1350" i="2"/>
  <c r="P1350" i="2"/>
  <c r="BI1349" i="2"/>
  <c r="BH1349" i="2"/>
  <c r="BG1349" i="2"/>
  <c r="BF1349" i="2"/>
  <c r="T1349" i="2"/>
  <c r="R1349" i="2"/>
  <c r="P1349" i="2"/>
  <c r="BI1348" i="2"/>
  <c r="BH1348" i="2"/>
  <c r="BG1348" i="2"/>
  <c r="BF1348" i="2"/>
  <c r="T1348" i="2"/>
  <c r="R1348" i="2"/>
  <c r="P1348" i="2"/>
  <c r="BI1347" i="2"/>
  <c r="BH1347" i="2"/>
  <c r="BG1347" i="2"/>
  <c r="BF1347" i="2"/>
  <c r="T1347" i="2"/>
  <c r="R1347" i="2"/>
  <c r="P1347" i="2"/>
  <c r="BI1346" i="2"/>
  <c r="BH1346" i="2"/>
  <c r="BG1346" i="2"/>
  <c r="BF1346" i="2"/>
  <c r="T1346" i="2"/>
  <c r="R1346" i="2"/>
  <c r="P1346" i="2"/>
  <c r="BI1345" i="2"/>
  <c r="BH1345" i="2"/>
  <c r="BG1345" i="2"/>
  <c r="BF1345" i="2"/>
  <c r="T1345" i="2"/>
  <c r="R1345" i="2"/>
  <c r="P1345" i="2"/>
  <c r="BI1344" i="2"/>
  <c r="BH1344" i="2"/>
  <c r="BG1344" i="2"/>
  <c r="BF1344" i="2"/>
  <c r="T1344" i="2"/>
  <c r="R1344" i="2"/>
  <c r="P1344" i="2"/>
  <c r="BI1343" i="2"/>
  <c r="BH1343" i="2"/>
  <c r="BG1343" i="2"/>
  <c r="BF1343" i="2"/>
  <c r="T1343" i="2"/>
  <c r="R1343" i="2"/>
  <c r="P1343" i="2"/>
  <c r="BI1342" i="2"/>
  <c r="BH1342" i="2"/>
  <c r="BG1342" i="2"/>
  <c r="BF1342" i="2"/>
  <c r="T1342" i="2"/>
  <c r="R1342" i="2"/>
  <c r="P1342" i="2"/>
  <c r="BI1341" i="2"/>
  <c r="BH1341" i="2"/>
  <c r="BG1341" i="2"/>
  <c r="BF1341" i="2"/>
  <c r="T1341" i="2"/>
  <c r="R1341" i="2"/>
  <c r="P1341" i="2"/>
  <c r="BI1340" i="2"/>
  <c r="BH1340" i="2"/>
  <c r="BG1340" i="2"/>
  <c r="BF1340" i="2"/>
  <c r="T1340" i="2"/>
  <c r="R1340" i="2"/>
  <c r="P1340" i="2"/>
  <c r="BI1339" i="2"/>
  <c r="BH1339" i="2"/>
  <c r="BG1339" i="2"/>
  <c r="BF1339" i="2"/>
  <c r="T1339" i="2"/>
  <c r="R1339" i="2"/>
  <c r="P1339" i="2"/>
  <c r="BI1338" i="2"/>
  <c r="BH1338" i="2"/>
  <c r="BG1338" i="2"/>
  <c r="BF1338" i="2"/>
  <c r="T1338" i="2"/>
  <c r="R1338" i="2"/>
  <c r="P1338" i="2"/>
  <c r="BI1337" i="2"/>
  <c r="BH1337" i="2"/>
  <c r="BG1337" i="2"/>
  <c r="BF1337" i="2"/>
  <c r="T1337" i="2"/>
  <c r="R1337" i="2"/>
  <c r="P1337" i="2"/>
  <c r="BI1336" i="2"/>
  <c r="BH1336" i="2"/>
  <c r="BG1336" i="2"/>
  <c r="BF1336" i="2"/>
  <c r="T1336" i="2"/>
  <c r="R1336" i="2"/>
  <c r="P1336" i="2"/>
  <c r="BI1335" i="2"/>
  <c r="BH1335" i="2"/>
  <c r="BG1335" i="2"/>
  <c r="BF1335" i="2"/>
  <c r="T1335" i="2"/>
  <c r="R1335" i="2"/>
  <c r="P1335" i="2"/>
  <c r="BI1334" i="2"/>
  <c r="BH1334" i="2"/>
  <c r="BG1334" i="2"/>
  <c r="BF1334" i="2"/>
  <c r="T1334" i="2"/>
  <c r="R1334" i="2"/>
  <c r="P1334" i="2"/>
  <c r="BI1333" i="2"/>
  <c r="BH1333" i="2"/>
  <c r="BG1333" i="2"/>
  <c r="BF1333" i="2"/>
  <c r="T1333" i="2"/>
  <c r="R1333" i="2"/>
  <c r="P1333" i="2"/>
  <c r="BI1332" i="2"/>
  <c r="BH1332" i="2"/>
  <c r="BG1332" i="2"/>
  <c r="BF1332" i="2"/>
  <c r="T1332" i="2"/>
  <c r="R1332" i="2"/>
  <c r="P1332" i="2"/>
  <c r="BI1331" i="2"/>
  <c r="BH1331" i="2"/>
  <c r="BG1331" i="2"/>
  <c r="BF1331" i="2"/>
  <c r="T1331" i="2"/>
  <c r="R1331" i="2"/>
  <c r="P1331" i="2"/>
  <c r="BI1330" i="2"/>
  <c r="BH1330" i="2"/>
  <c r="BG1330" i="2"/>
  <c r="BF1330" i="2"/>
  <c r="T1330" i="2"/>
  <c r="R1330" i="2"/>
  <c r="P1330" i="2"/>
  <c r="BI1329" i="2"/>
  <c r="BH1329" i="2"/>
  <c r="BG1329" i="2"/>
  <c r="BF1329" i="2"/>
  <c r="T1329" i="2"/>
  <c r="R1329" i="2"/>
  <c r="P1329" i="2"/>
  <c r="BI1328" i="2"/>
  <c r="BH1328" i="2"/>
  <c r="BG1328" i="2"/>
  <c r="BF1328" i="2"/>
  <c r="T1328" i="2"/>
  <c r="R1328" i="2"/>
  <c r="P1328" i="2"/>
  <c r="BI1327" i="2"/>
  <c r="BH1327" i="2"/>
  <c r="BG1327" i="2"/>
  <c r="BF1327" i="2"/>
  <c r="T1327" i="2"/>
  <c r="R1327" i="2"/>
  <c r="P1327" i="2"/>
  <c r="BI1326" i="2"/>
  <c r="BH1326" i="2"/>
  <c r="BG1326" i="2"/>
  <c r="BF1326" i="2"/>
  <c r="T1326" i="2"/>
  <c r="R1326" i="2"/>
  <c r="P1326" i="2"/>
  <c r="BI1325" i="2"/>
  <c r="BH1325" i="2"/>
  <c r="BG1325" i="2"/>
  <c r="BF1325" i="2"/>
  <c r="T1325" i="2"/>
  <c r="R1325" i="2"/>
  <c r="P1325" i="2"/>
  <c r="BI1324" i="2"/>
  <c r="BH1324" i="2"/>
  <c r="BG1324" i="2"/>
  <c r="BF1324" i="2"/>
  <c r="T1324" i="2"/>
  <c r="R1324" i="2"/>
  <c r="P1324" i="2"/>
  <c r="BI1323" i="2"/>
  <c r="BH1323" i="2"/>
  <c r="BG1323" i="2"/>
  <c r="BF1323" i="2"/>
  <c r="T1323" i="2"/>
  <c r="R1323" i="2"/>
  <c r="P1323" i="2"/>
  <c r="BI1322" i="2"/>
  <c r="BH1322" i="2"/>
  <c r="BG1322" i="2"/>
  <c r="BF1322" i="2"/>
  <c r="T1322" i="2"/>
  <c r="R1322" i="2"/>
  <c r="P1322" i="2"/>
  <c r="BI1321" i="2"/>
  <c r="BH1321" i="2"/>
  <c r="BG1321" i="2"/>
  <c r="BF1321" i="2"/>
  <c r="T1321" i="2"/>
  <c r="R1321" i="2"/>
  <c r="P1321" i="2"/>
  <c r="BI1320" i="2"/>
  <c r="BH1320" i="2"/>
  <c r="BG1320" i="2"/>
  <c r="BF1320" i="2"/>
  <c r="T1320" i="2"/>
  <c r="R1320" i="2"/>
  <c r="P1320" i="2"/>
  <c r="BI1319" i="2"/>
  <c r="BH1319" i="2"/>
  <c r="BG1319" i="2"/>
  <c r="BF1319" i="2"/>
  <c r="T1319" i="2"/>
  <c r="R1319" i="2"/>
  <c r="P1319" i="2"/>
  <c r="BI1318" i="2"/>
  <c r="BH1318" i="2"/>
  <c r="BG1318" i="2"/>
  <c r="BF1318" i="2"/>
  <c r="T1318" i="2"/>
  <c r="R1318" i="2"/>
  <c r="P1318" i="2"/>
  <c r="BI1317" i="2"/>
  <c r="BH1317" i="2"/>
  <c r="BG1317" i="2"/>
  <c r="BF1317" i="2"/>
  <c r="T1317" i="2"/>
  <c r="R1317" i="2"/>
  <c r="P1317" i="2"/>
  <c r="BI1316" i="2"/>
  <c r="BH1316" i="2"/>
  <c r="BG1316" i="2"/>
  <c r="BF1316" i="2"/>
  <c r="T1316" i="2"/>
  <c r="R1316" i="2"/>
  <c r="P1316" i="2"/>
  <c r="BI1315" i="2"/>
  <c r="BH1315" i="2"/>
  <c r="BG1315" i="2"/>
  <c r="BF1315" i="2"/>
  <c r="T1315" i="2"/>
  <c r="R1315" i="2"/>
  <c r="P1315" i="2"/>
  <c r="BI1314" i="2"/>
  <c r="BH1314" i="2"/>
  <c r="BG1314" i="2"/>
  <c r="BF1314" i="2"/>
  <c r="T1314" i="2"/>
  <c r="R1314" i="2"/>
  <c r="P1314" i="2"/>
  <c r="BI1313" i="2"/>
  <c r="BH1313" i="2"/>
  <c r="BG1313" i="2"/>
  <c r="BF1313" i="2"/>
  <c r="T1313" i="2"/>
  <c r="R1313" i="2"/>
  <c r="P1313" i="2"/>
  <c r="BI1312" i="2"/>
  <c r="BH1312" i="2"/>
  <c r="BG1312" i="2"/>
  <c r="BF1312" i="2"/>
  <c r="T1312" i="2"/>
  <c r="R1312" i="2"/>
  <c r="P1312" i="2"/>
  <c r="BI1311" i="2"/>
  <c r="BH1311" i="2"/>
  <c r="BG1311" i="2"/>
  <c r="BF1311" i="2"/>
  <c r="T1311" i="2"/>
  <c r="R1311" i="2"/>
  <c r="P1311" i="2"/>
  <c r="BI1310" i="2"/>
  <c r="BH1310" i="2"/>
  <c r="BG1310" i="2"/>
  <c r="BF1310" i="2"/>
  <c r="T1310" i="2"/>
  <c r="R1310" i="2"/>
  <c r="P1310" i="2"/>
  <c r="BI1309" i="2"/>
  <c r="BH1309" i="2"/>
  <c r="BG1309" i="2"/>
  <c r="BF1309" i="2"/>
  <c r="T1309" i="2"/>
  <c r="R1309" i="2"/>
  <c r="P1309" i="2"/>
  <c r="BI1308" i="2"/>
  <c r="BH1308" i="2"/>
  <c r="BG1308" i="2"/>
  <c r="BF1308" i="2"/>
  <c r="T1308" i="2"/>
  <c r="R1308" i="2"/>
  <c r="P1308" i="2"/>
  <c r="BI1307" i="2"/>
  <c r="BH1307" i="2"/>
  <c r="BG1307" i="2"/>
  <c r="BF1307" i="2"/>
  <c r="T1307" i="2"/>
  <c r="R1307" i="2"/>
  <c r="P1307" i="2"/>
  <c r="BI1306" i="2"/>
  <c r="BH1306" i="2"/>
  <c r="BG1306" i="2"/>
  <c r="BF1306" i="2"/>
  <c r="T1306" i="2"/>
  <c r="R1306" i="2"/>
  <c r="P1306" i="2"/>
  <c r="BI1305" i="2"/>
  <c r="BH1305" i="2"/>
  <c r="BG1305" i="2"/>
  <c r="BF1305" i="2"/>
  <c r="T1305" i="2"/>
  <c r="R1305" i="2"/>
  <c r="P1305" i="2"/>
  <c r="BI1304" i="2"/>
  <c r="BH1304" i="2"/>
  <c r="BG1304" i="2"/>
  <c r="BF1304" i="2"/>
  <c r="T1304" i="2"/>
  <c r="R1304" i="2"/>
  <c r="P1304" i="2"/>
  <c r="BI1303" i="2"/>
  <c r="BH1303" i="2"/>
  <c r="BG1303" i="2"/>
  <c r="BF1303" i="2"/>
  <c r="T1303" i="2"/>
  <c r="R1303" i="2"/>
  <c r="P1303" i="2"/>
  <c r="BI1302" i="2"/>
  <c r="BH1302" i="2"/>
  <c r="BG1302" i="2"/>
  <c r="BF1302" i="2"/>
  <c r="T1302" i="2"/>
  <c r="R1302" i="2"/>
  <c r="P1302" i="2"/>
  <c r="BI1301" i="2"/>
  <c r="BH1301" i="2"/>
  <c r="BG1301" i="2"/>
  <c r="BF1301" i="2"/>
  <c r="T1301" i="2"/>
  <c r="R1301" i="2"/>
  <c r="P1301" i="2"/>
  <c r="BI1300" i="2"/>
  <c r="BH1300" i="2"/>
  <c r="BG1300" i="2"/>
  <c r="BF1300" i="2"/>
  <c r="T1300" i="2"/>
  <c r="R1300" i="2"/>
  <c r="P1300" i="2"/>
  <c r="BI1299" i="2"/>
  <c r="BH1299" i="2"/>
  <c r="BG1299" i="2"/>
  <c r="BF1299" i="2"/>
  <c r="T1299" i="2"/>
  <c r="R1299" i="2"/>
  <c r="P1299" i="2"/>
  <c r="BI1298" i="2"/>
  <c r="BH1298" i="2"/>
  <c r="BG1298" i="2"/>
  <c r="BF1298" i="2"/>
  <c r="T1298" i="2"/>
  <c r="R1298" i="2"/>
  <c r="P1298" i="2"/>
  <c r="BI1297" i="2"/>
  <c r="BH1297" i="2"/>
  <c r="BG1297" i="2"/>
  <c r="BF1297" i="2"/>
  <c r="T1297" i="2"/>
  <c r="R1297" i="2"/>
  <c r="P1297" i="2"/>
  <c r="BI1296" i="2"/>
  <c r="BH1296" i="2"/>
  <c r="BG1296" i="2"/>
  <c r="BF1296" i="2"/>
  <c r="T1296" i="2"/>
  <c r="R1296" i="2"/>
  <c r="P1296" i="2"/>
  <c r="BI1295" i="2"/>
  <c r="BH1295" i="2"/>
  <c r="BG1295" i="2"/>
  <c r="BF1295" i="2"/>
  <c r="T1295" i="2"/>
  <c r="R1295" i="2"/>
  <c r="P1295" i="2"/>
  <c r="BI1294" i="2"/>
  <c r="BH1294" i="2"/>
  <c r="BG1294" i="2"/>
  <c r="BF1294" i="2"/>
  <c r="T1294" i="2"/>
  <c r="R1294" i="2"/>
  <c r="P1294" i="2"/>
  <c r="BI1293" i="2"/>
  <c r="BH1293" i="2"/>
  <c r="BG1293" i="2"/>
  <c r="BF1293" i="2"/>
  <c r="T1293" i="2"/>
  <c r="R1293" i="2"/>
  <c r="P1293" i="2"/>
  <c r="BI1292" i="2"/>
  <c r="BH1292" i="2"/>
  <c r="BG1292" i="2"/>
  <c r="BF1292" i="2"/>
  <c r="T1292" i="2"/>
  <c r="R1292" i="2"/>
  <c r="P1292" i="2"/>
  <c r="BI1291" i="2"/>
  <c r="BH1291" i="2"/>
  <c r="BG1291" i="2"/>
  <c r="BF1291" i="2"/>
  <c r="T1291" i="2"/>
  <c r="R1291" i="2"/>
  <c r="P1291" i="2"/>
  <c r="BI1290" i="2"/>
  <c r="BH1290" i="2"/>
  <c r="BG1290" i="2"/>
  <c r="BF1290" i="2"/>
  <c r="T1290" i="2"/>
  <c r="R1290" i="2"/>
  <c r="P1290" i="2"/>
  <c r="BI1289" i="2"/>
  <c r="BH1289" i="2"/>
  <c r="BG1289" i="2"/>
  <c r="BF1289" i="2"/>
  <c r="T1289" i="2"/>
  <c r="R1289" i="2"/>
  <c r="P1289" i="2"/>
  <c r="BI1288" i="2"/>
  <c r="BH1288" i="2"/>
  <c r="BG1288" i="2"/>
  <c r="BF1288" i="2"/>
  <c r="T1288" i="2"/>
  <c r="R1288" i="2"/>
  <c r="P1288" i="2"/>
  <c r="BI1287" i="2"/>
  <c r="BH1287" i="2"/>
  <c r="BG1287" i="2"/>
  <c r="BF1287" i="2"/>
  <c r="T1287" i="2"/>
  <c r="R1287" i="2"/>
  <c r="P1287" i="2"/>
  <c r="BI1286" i="2"/>
  <c r="BH1286" i="2"/>
  <c r="BG1286" i="2"/>
  <c r="BF1286" i="2"/>
  <c r="T1286" i="2"/>
  <c r="R1286" i="2"/>
  <c r="P1286" i="2"/>
  <c r="BI1285" i="2"/>
  <c r="BH1285" i="2"/>
  <c r="BG1285" i="2"/>
  <c r="BF1285" i="2"/>
  <c r="T1285" i="2"/>
  <c r="R1285" i="2"/>
  <c r="P1285" i="2"/>
  <c r="BI1284" i="2"/>
  <c r="BH1284" i="2"/>
  <c r="BG1284" i="2"/>
  <c r="BF1284" i="2"/>
  <c r="T1284" i="2"/>
  <c r="R1284" i="2"/>
  <c r="P1284" i="2"/>
  <c r="BI1283" i="2"/>
  <c r="BH1283" i="2"/>
  <c r="BG1283" i="2"/>
  <c r="BF1283" i="2"/>
  <c r="T1283" i="2"/>
  <c r="R1283" i="2"/>
  <c r="P1283" i="2"/>
  <c r="BI1282" i="2"/>
  <c r="BH1282" i="2"/>
  <c r="BG1282" i="2"/>
  <c r="BF1282" i="2"/>
  <c r="T1282" i="2"/>
  <c r="R1282" i="2"/>
  <c r="P1282" i="2"/>
  <c r="BI1281" i="2"/>
  <c r="BH1281" i="2"/>
  <c r="BG1281" i="2"/>
  <c r="BF1281" i="2"/>
  <c r="T1281" i="2"/>
  <c r="R1281" i="2"/>
  <c r="P1281" i="2"/>
  <c r="BI1280" i="2"/>
  <c r="BH1280" i="2"/>
  <c r="BG1280" i="2"/>
  <c r="BF1280" i="2"/>
  <c r="T1280" i="2"/>
  <c r="R1280" i="2"/>
  <c r="P1280" i="2"/>
  <c r="BI1279" i="2"/>
  <c r="BH1279" i="2"/>
  <c r="BG1279" i="2"/>
  <c r="BF1279" i="2"/>
  <c r="T1279" i="2"/>
  <c r="R1279" i="2"/>
  <c r="P1279" i="2"/>
  <c r="BI1278" i="2"/>
  <c r="BH1278" i="2"/>
  <c r="BG1278" i="2"/>
  <c r="BF1278" i="2"/>
  <c r="T1278" i="2"/>
  <c r="R1278" i="2"/>
  <c r="P1278" i="2"/>
  <c r="BI1277" i="2"/>
  <c r="BH1277" i="2"/>
  <c r="BG1277" i="2"/>
  <c r="BF1277" i="2"/>
  <c r="T1277" i="2"/>
  <c r="R1277" i="2"/>
  <c r="P1277" i="2"/>
  <c r="BI1276" i="2"/>
  <c r="BH1276" i="2"/>
  <c r="BG1276" i="2"/>
  <c r="BF1276" i="2"/>
  <c r="T1276" i="2"/>
  <c r="R1276" i="2"/>
  <c r="P1276" i="2"/>
  <c r="BI1275" i="2"/>
  <c r="BH1275" i="2"/>
  <c r="BG1275" i="2"/>
  <c r="BF1275" i="2"/>
  <c r="T1275" i="2"/>
  <c r="R1275" i="2"/>
  <c r="P1275" i="2"/>
  <c r="BI1274" i="2"/>
  <c r="BH1274" i="2"/>
  <c r="BG1274" i="2"/>
  <c r="BF1274" i="2"/>
  <c r="T1274" i="2"/>
  <c r="R1274" i="2"/>
  <c r="P1274" i="2"/>
  <c r="BI1273" i="2"/>
  <c r="BH1273" i="2"/>
  <c r="BG1273" i="2"/>
  <c r="BF1273" i="2"/>
  <c r="T1273" i="2"/>
  <c r="R1273" i="2"/>
  <c r="P1273" i="2"/>
  <c r="BI1272" i="2"/>
  <c r="BH1272" i="2"/>
  <c r="BG1272" i="2"/>
  <c r="BF1272" i="2"/>
  <c r="T1272" i="2"/>
  <c r="R1272" i="2"/>
  <c r="P1272" i="2"/>
  <c r="BI1271" i="2"/>
  <c r="BH1271" i="2"/>
  <c r="BG1271" i="2"/>
  <c r="BF1271" i="2"/>
  <c r="T1271" i="2"/>
  <c r="R1271" i="2"/>
  <c r="P1271" i="2"/>
  <c r="BI1270" i="2"/>
  <c r="BH1270" i="2"/>
  <c r="BG1270" i="2"/>
  <c r="BF1270" i="2"/>
  <c r="T1270" i="2"/>
  <c r="R1270" i="2"/>
  <c r="P1270" i="2"/>
  <c r="BI1269" i="2"/>
  <c r="BH1269" i="2"/>
  <c r="BG1269" i="2"/>
  <c r="BF1269" i="2"/>
  <c r="T1269" i="2"/>
  <c r="R1269" i="2"/>
  <c r="P1269" i="2"/>
  <c r="BI1268" i="2"/>
  <c r="BH1268" i="2"/>
  <c r="BG1268" i="2"/>
  <c r="BF1268" i="2"/>
  <c r="T1268" i="2"/>
  <c r="R1268" i="2"/>
  <c r="P1268" i="2"/>
  <c r="BI1267" i="2"/>
  <c r="BH1267" i="2"/>
  <c r="BG1267" i="2"/>
  <c r="BF1267" i="2"/>
  <c r="T1267" i="2"/>
  <c r="R1267" i="2"/>
  <c r="P1267" i="2"/>
  <c r="BI1266" i="2"/>
  <c r="BH1266" i="2"/>
  <c r="BG1266" i="2"/>
  <c r="BF1266" i="2"/>
  <c r="T1266" i="2"/>
  <c r="R1266" i="2"/>
  <c r="P1266" i="2"/>
  <c r="BI1265" i="2"/>
  <c r="BH1265" i="2"/>
  <c r="BG1265" i="2"/>
  <c r="BF1265" i="2"/>
  <c r="T1265" i="2"/>
  <c r="R1265" i="2"/>
  <c r="P1265" i="2"/>
  <c r="BI1264" i="2"/>
  <c r="BH1264" i="2"/>
  <c r="BG1264" i="2"/>
  <c r="BF1264" i="2"/>
  <c r="T1264" i="2"/>
  <c r="R1264" i="2"/>
  <c r="P1264" i="2"/>
  <c r="BI1263" i="2"/>
  <c r="BH1263" i="2"/>
  <c r="BG1263" i="2"/>
  <c r="BF1263" i="2"/>
  <c r="T1263" i="2"/>
  <c r="R1263" i="2"/>
  <c r="P1263" i="2"/>
  <c r="BI1262" i="2"/>
  <c r="BH1262" i="2"/>
  <c r="BG1262" i="2"/>
  <c r="BF1262" i="2"/>
  <c r="T1262" i="2"/>
  <c r="R1262" i="2"/>
  <c r="P1262" i="2"/>
  <c r="BI1261" i="2"/>
  <c r="BH1261" i="2"/>
  <c r="BG1261" i="2"/>
  <c r="BF1261" i="2"/>
  <c r="T1261" i="2"/>
  <c r="R1261" i="2"/>
  <c r="P1261" i="2"/>
  <c r="BI1260" i="2"/>
  <c r="BH1260" i="2"/>
  <c r="BG1260" i="2"/>
  <c r="BF1260" i="2"/>
  <c r="T1260" i="2"/>
  <c r="R1260" i="2"/>
  <c r="P1260" i="2"/>
  <c r="BI1258" i="2"/>
  <c r="BH1258" i="2"/>
  <c r="BG1258" i="2"/>
  <c r="BF1258" i="2"/>
  <c r="T1258" i="2"/>
  <c r="R1258" i="2"/>
  <c r="P1258" i="2"/>
  <c r="BI1257" i="2"/>
  <c r="BH1257" i="2"/>
  <c r="BG1257" i="2"/>
  <c r="BF1257" i="2"/>
  <c r="T1257" i="2"/>
  <c r="R1257" i="2"/>
  <c r="P1257" i="2"/>
  <c r="BI1255" i="2"/>
  <c r="BH1255" i="2"/>
  <c r="BG1255" i="2"/>
  <c r="BF1255" i="2"/>
  <c r="T1255" i="2"/>
  <c r="R1255" i="2"/>
  <c r="P1255" i="2"/>
  <c r="BI1254" i="2"/>
  <c r="BH1254" i="2"/>
  <c r="BG1254" i="2"/>
  <c r="BF1254" i="2"/>
  <c r="T1254" i="2"/>
  <c r="R1254" i="2"/>
  <c r="P1254" i="2"/>
  <c r="BI1253" i="2"/>
  <c r="BH1253" i="2"/>
  <c r="BG1253" i="2"/>
  <c r="BF1253" i="2"/>
  <c r="T1253" i="2"/>
  <c r="R1253" i="2"/>
  <c r="P1253" i="2"/>
  <c r="BI1251" i="2"/>
  <c r="BH1251" i="2"/>
  <c r="BG1251" i="2"/>
  <c r="BF1251" i="2"/>
  <c r="T1251" i="2"/>
  <c r="R1251" i="2"/>
  <c r="P1251" i="2"/>
  <c r="BI1250" i="2"/>
  <c r="BH1250" i="2"/>
  <c r="BG1250" i="2"/>
  <c r="BF1250" i="2"/>
  <c r="T1250" i="2"/>
  <c r="R1250" i="2"/>
  <c r="P1250" i="2"/>
  <c r="BI1249" i="2"/>
  <c r="BH1249" i="2"/>
  <c r="BG1249" i="2"/>
  <c r="BF1249" i="2"/>
  <c r="T1249" i="2"/>
  <c r="R1249" i="2"/>
  <c r="P1249" i="2"/>
  <c r="BI1248" i="2"/>
  <c r="BH1248" i="2"/>
  <c r="BG1248" i="2"/>
  <c r="BF1248" i="2"/>
  <c r="T1248" i="2"/>
  <c r="R1248" i="2"/>
  <c r="P1248" i="2"/>
  <c r="BI1247" i="2"/>
  <c r="BH1247" i="2"/>
  <c r="BG1247" i="2"/>
  <c r="BF1247" i="2"/>
  <c r="T1247" i="2"/>
  <c r="R1247" i="2"/>
  <c r="P1247" i="2"/>
  <c r="BI1245" i="2"/>
  <c r="BH1245" i="2"/>
  <c r="BG1245" i="2"/>
  <c r="BF1245" i="2"/>
  <c r="T1245" i="2"/>
  <c r="R1245" i="2"/>
  <c r="P1245" i="2"/>
  <c r="BI1243" i="2"/>
  <c r="BH1243" i="2"/>
  <c r="BG1243" i="2"/>
  <c r="BF1243" i="2"/>
  <c r="T1243" i="2"/>
  <c r="R1243" i="2"/>
  <c r="P1243" i="2"/>
  <c r="BI1242" i="2"/>
  <c r="BH1242" i="2"/>
  <c r="BG1242" i="2"/>
  <c r="BF1242" i="2"/>
  <c r="T1242" i="2"/>
  <c r="R1242" i="2"/>
  <c r="P1242" i="2"/>
  <c r="BI1241" i="2"/>
  <c r="BH1241" i="2"/>
  <c r="BG1241" i="2"/>
  <c r="BF1241" i="2"/>
  <c r="T1241" i="2"/>
  <c r="R1241" i="2"/>
  <c r="P1241" i="2"/>
  <c r="BI1240" i="2"/>
  <c r="BH1240" i="2"/>
  <c r="BG1240" i="2"/>
  <c r="BF1240" i="2"/>
  <c r="T1240" i="2"/>
  <c r="R1240" i="2"/>
  <c r="P1240" i="2"/>
  <c r="BI1239" i="2"/>
  <c r="BH1239" i="2"/>
  <c r="BG1239" i="2"/>
  <c r="BF1239" i="2"/>
  <c r="T1239" i="2"/>
  <c r="R1239" i="2"/>
  <c r="P1239" i="2"/>
  <c r="BI1237" i="2"/>
  <c r="BH1237" i="2"/>
  <c r="BG1237" i="2"/>
  <c r="BF1237" i="2"/>
  <c r="T1237" i="2"/>
  <c r="R1237" i="2"/>
  <c r="P1237" i="2"/>
  <c r="BI1235" i="2"/>
  <c r="BH1235" i="2"/>
  <c r="BG1235" i="2"/>
  <c r="BF1235" i="2"/>
  <c r="T1235" i="2"/>
  <c r="R1235" i="2"/>
  <c r="P1235" i="2"/>
  <c r="BI1234" i="2"/>
  <c r="BH1234" i="2"/>
  <c r="BG1234" i="2"/>
  <c r="BF1234" i="2"/>
  <c r="T1234" i="2"/>
  <c r="R1234" i="2"/>
  <c r="P1234" i="2"/>
  <c r="BI1233" i="2"/>
  <c r="BH1233" i="2"/>
  <c r="BG1233" i="2"/>
  <c r="BF1233" i="2"/>
  <c r="T1233" i="2"/>
  <c r="R1233" i="2"/>
  <c r="P1233" i="2"/>
  <c r="BI1232" i="2"/>
  <c r="BH1232" i="2"/>
  <c r="BG1232" i="2"/>
  <c r="BF1232" i="2"/>
  <c r="T1232" i="2"/>
  <c r="R1232" i="2"/>
  <c r="P1232" i="2"/>
  <c r="BI1230" i="2"/>
  <c r="BH1230" i="2"/>
  <c r="BG1230" i="2"/>
  <c r="BF1230" i="2"/>
  <c r="T1230" i="2"/>
  <c r="R1230" i="2"/>
  <c r="P1230" i="2"/>
  <c r="BI1229" i="2"/>
  <c r="BH1229" i="2"/>
  <c r="BG1229" i="2"/>
  <c r="BF1229" i="2"/>
  <c r="T1229" i="2"/>
  <c r="R1229" i="2"/>
  <c r="P1229" i="2"/>
  <c r="BI1228" i="2"/>
  <c r="BH1228" i="2"/>
  <c r="BG1228" i="2"/>
  <c r="BF1228" i="2"/>
  <c r="T1228" i="2"/>
  <c r="R1228" i="2"/>
  <c r="P1228" i="2"/>
  <c r="BI1227" i="2"/>
  <c r="BH1227" i="2"/>
  <c r="BG1227" i="2"/>
  <c r="BF1227" i="2"/>
  <c r="T1227" i="2"/>
  <c r="R1227" i="2"/>
  <c r="P1227" i="2"/>
  <c r="BI1225" i="2"/>
  <c r="BH1225" i="2"/>
  <c r="BG1225" i="2"/>
  <c r="BF1225" i="2"/>
  <c r="T1225" i="2"/>
  <c r="R1225" i="2"/>
  <c r="P1225" i="2"/>
  <c r="BI1224" i="2"/>
  <c r="BH1224" i="2"/>
  <c r="BG1224" i="2"/>
  <c r="BF1224" i="2"/>
  <c r="T1224" i="2"/>
  <c r="R1224" i="2"/>
  <c r="P1224" i="2"/>
  <c r="BI1223" i="2"/>
  <c r="BH1223" i="2"/>
  <c r="BG1223" i="2"/>
  <c r="BF1223" i="2"/>
  <c r="T1223" i="2"/>
  <c r="R1223" i="2"/>
  <c r="P1223" i="2"/>
  <c r="BI1222" i="2"/>
  <c r="BH1222" i="2"/>
  <c r="BG1222" i="2"/>
  <c r="BF1222" i="2"/>
  <c r="T1222" i="2"/>
  <c r="R1222" i="2"/>
  <c r="P1222" i="2"/>
  <c r="BI1221" i="2"/>
  <c r="BH1221" i="2"/>
  <c r="BG1221" i="2"/>
  <c r="BF1221" i="2"/>
  <c r="T1221" i="2"/>
  <c r="R1221" i="2"/>
  <c r="P1221" i="2"/>
  <c r="BI1220" i="2"/>
  <c r="BH1220" i="2"/>
  <c r="BG1220" i="2"/>
  <c r="BF1220" i="2"/>
  <c r="T1220" i="2"/>
  <c r="R1220" i="2"/>
  <c r="P1220" i="2"/>
  <c r="BI1219" i="2"/>
  <c r="BH1219" i="2"/>
  <c r="BG1219" i="2"/>
  <c r="BF1219" i="2"/>
  <c r="T1219" i="2"/>
  <c r="R1219" i="2"/>
  <c r="P1219" i="2"/>
  <c r="BI1218" i="2"/>
  <c r="BH1218" i="2"/>
  <c r="BG1218" i="2"/>
  <c r="BF1218" i="2"/>
  <c r="T1218" i="2"/>
  <c r="R1218" i="2"/>
  <c r="P1218" i="2"/>
  <c r="BI1217" i="2"/>
  <c r="BH1217" i="2"/>
  <c r="BG1217" i="2"/>
  <c r="BF1217" i="2"/>
  <c r="T1217" i="2"/>
  <c r="R1217" i="2"/>
  <c r="P1217" i="2"/>
  <c r="BI1216" i="2"/>
  <c r="BH1216" i="2"/>
  <c r="BG1216" i="2"/>
  <c r="BF1216" i="2"/>
  <c r="T1216" i="2"/>
  <c r="R1216" i="2"/>
  <c r="P1216" i="2"/>
  <c r="BI1215" i="2"/>
  <c r="BH1215" i="2"/>
  <c r="BG1215" i="2"/>
  <c r="BF1215" i="2"/>
  <c r="T1215" i="2"/>
  <c r="R1215" i="2"/>
  <c r="P1215" i="2"/>
  <c r="BI1214" i="2"/>
  <c r="BH1214" i="2"/>
  <c r="BG1214" i="2"/>
  <c r="BF1214" i="2"/>
  <c r="T1214" i="2"/>
  <c r="R1214" i="2"/>
  <c r="P1214" i="2"/>
  <c r="BI1213" i="2"/>
  <c r="BH1213" i="2"/>
  <c r="BG1213" i="2"/>
  <c r="BF1213" i="2"/>
  <c r="T1213" i="2"/>
  <c r="R1213" i="2"/>
  <c r="P1213" i="2"/>
  <c r="BI1212" i="2"/>
  <c r="BH1212" i="2"/>
  <c r="BG1212" i="2"/>
  <c r="BF1212" i="2"/>
  <c r="T1212" i="2"/>
  <c r="R1212" i="2"/>
  <c r="P1212" i="2"/>
  <c r="BI1211" i="2"/>
  <c r="BH1211" i="2"/>
  <c r="BG1211" i="2"/>
  <c r="BF1211" i="2"/>
  <c r="T1211" i="2"/>
  <c r="R1211" i="2"/>
  <c r="P1211" i="2"/>
  <c r="BI1210" i="2"/>
  <c r="BH1210" i="2"/>
  <c r="BG1210" i="2"/>
  <c r="BF1210" i="2"/>
  <c r="T1210" i="2"/>
  <c r="R1210" i="2"/>
  <c r="P1210" i="2"/>
  <c r="BI1209" i="2"/>
  <c r="BH1209" i="2"/>
  <c r="BG1209" i="2"/>
  <c r="BF1209" i="2"/>
  <c r="T1209" i="2"/>
  <c r="R1209" i="2"/>
  <c r="P1209" i="2"/>
  <c r="BI1207" i="2"/>
  <c r="BH1207" i="2"/>
  <c r="BG1207" i="2"/>
  <c r="BF1207" i="2"/>
  <c r="T1207" i="2"/>
  <c r="R1207" i="2"/>
  <c r="P1207" i="2"/>
  <c r="BI1206" i="2"/>
  <c r="BH1206" i="2"/>
  <c r="BG1206" i="2"/>
  <c r="BF1206" i="2"/>
  <c r="T1206" i="2"/>
  <c r="R1206" i="2"/>
  <c r="P1206" i="2"/>
  <c r="BI1205" i="2"/>
  <c r="BH1205" i="2"/>
  <c r="BG1205" i="2"/>
  <c r="BF1205" i="2"/>
  <c r="T1205" i="2"/>
  <c r="R1205" i="2"/>
  <c r="P1205" i="2"/>
  <c r="BI1204" i="2"/>
  <c r="BH1204" i="2"/>
  <c r="BG1204" i="2"/>
  <c r="BF1204" i="2"/>
  <c r="T1204" i="2"/>
  <c r="R1204" i="2"/>
  <c r="P1204" i="2"/>
  <c r="BI1203" i="2"/>
  <c r="BH1203" i="2"/>
  <c r="BG1203" i="2"/>
  <c r="BF1203" i="2"/>
  <c r="T1203" i="2"/>
  <c r="R1203" i="2"/>
  <c r="P1203" i="2"/>
  <c r="BI1202" i="2"/>
  <c r="BH1202" i="2"/>
  <c r="BG1202" i="2"/>
  <c r="BF1202" i="2"/>
  <c r="T1202" i="2"/>
  <c r="R1202" i="2"/>
  <c r="P1202" i="2"/>
  <c r="BI1201" i="2"/>
  <c r="BH1201" i="2"/>
  <c r="BG1201" i="2"/>
  <c r="BF1201" i="2"/>
  <c r="T1201" i="2"/>
  <c r="R1201" i="2"/>
  <c r="P1201" i="2"/>
  <c r="BI1200" i="2"/>
  <c r="BH1200" i="2"/>
  <c r="BG1200" i="2"/>
  <c r="BF1200" i="2"/>
  <c r="T1200" i="2"/>
  <c r="R1200" i="2"/>
  <c r="P1200" i="2"/>
  <c r="BI1199" i="2"/>
  <c r="BH1199" i="2"/>
  <c r="BG1199" i="2"/>
  <c r="BF1199" i="2"/>
  <c r="T1199" i="2"/>
  <c r="R1199" i="2"/>
  <c r="P1199" i="2"/>
  <c r="BI1198" i="2"/>
  <c r="BH1198" i="2"/>
  <c r="BG1198" i="2"/>
  <c r="BF1198" i="2"/>
  <c r="T1198" i="2"/>
  <c r="R1198" i="2"/>
  <c r="P1198" i="2"/>
  <c r="BI1197" i="2"/>
  <c r="BH1197" i="2"/>
  <c r="BG1197" i="2"/>
  <c r="BF1197" i="2"/>
  <c r="T1197" i="2"/>
  <c r="R1197" i="2"/>
  <c r="P1197" i="2"/>
  <c r="BI1196" i="2"/>
  <c r="BH1196" i="2"/>
  <c r="BG1196" i="2"/>
  <c r="BF1196" i="2"/>
  <c r="T1196" i="2"/>
  <c r="R1196" i="2"/>
  <c r="P1196" i="2"/>
  <c r="BI1195" i="2"/>
  <c r="BH1195" i="2"/>
  <c r="BG1195" i="2"/>
  <c r="BF1195" i="2"/>
  <c r="T1195" i="2"/>
  <c r="R1195" i="2"/>
  <c r="P1195" i="2"/>
  <c r="BI1193" i="2"/>
  <c r="BH1193" i="2"/>
  <c r="BG1193" i="2"/>
  <c r="BF1193" i="2"/>
  <c r="T1193" i="2"/>
  <c r="R1193" i="2"/>
  <c r="P1193" i="2"/>
  <c r="BI1191" i="2"/>
  <c r="BH1191" i="2"/>
  <c r="BG1191" i="2"/>
  <c r="BF1191" i="2"/>
  <c r="T1191" i="2"/>
  <c r="R1191" i="2"/>
  <c r="P1191" i="2"/>
  <c r="BI1190" i="2"/>
  <c r="BH1190" i="2"/>
  <c r="BG1190" i="2"/>
  <c r="BF1190" i="2"/>
  <c r="T1190" i="2"/>
  <c r="R1190" i="2"/>
  <c r="P1190" i="2"/>
  <c r="BI1189" i="2"/>
  <c r="BH1189" i="2"/>
  <c r="BG1189" i="2"/>
  <c r="BF1189" i="2"/>
  <c r="T1189" i="2"/>
  <c r="R1189" i="2"/>
  <c r="P1189" i="2"/>
  <c r="BI1188" i="2"/>
  <c r="BH1188" i="2"/>
  <c r="BG1188" i="2"/>
  <c r="BF1188" i="2"/>
  <c r="T1188" i="2"/>
  <c r="R1188" i="2"/>
  <c r="P1188" i="2"/>
  <c r="BI1187" i="2"/>
  <c r="BH1187" i="2"/>
  <c r="BG1187" i="2"/>
  <c r="BF1187" i="2"/>
  <c r="T1187" i="2"/>
  <c r="R1187" i="2"/>
  <c r="P1187" i="2"/>
  <c r="BI1186" i="2"/>
  <c r="BH1186" i="2"/>
  <c r="BG1186" i="2"/>
  <c r="BF1186" i="2"/>
  <c r="T1186" i="2"/>
  <c r="R1186" i="2"/>
  <c r="P1186" i="2"/>
  <c r="BI1185" i="2"/>
  <c r="BH1185" i="2"/>
  <c r="BG1185" i="2"/>
  <c r="BF1185" i="2"/>
  <c r="T1185" i="2"/>
  <c r="R1185" i="2"/>
  <c r="P1185" i="2"/>
  <c r="BI1184" i="2"/>
  <c r="BH1184" i="2"/>
  <c r="BG1184" i="2"/>
  <c r="BF1184" i="2"/>
  <c r="T1184" i="2"/>
  <c r="R1184" i="2"/>
  <c r="P1184" i="2"/>
  <c r="BI1181" i="2"/>
  <c r="BH1181" i="2"/>
  <c r="BG1181" i="2"/>
  <c r="BF1181" i="2"/>
  <c r="T1181" i="2"/>
  <c r="R1181" i="2"/>
  <c r="P1181" i="2"/>
  <c r="BI1178" i="2"/>
  <c r="BH1178" i="2"/>
  <c r="BG1178" i="2"/>
  <c r="BF1178" i="2"/>
  <c r="T1178" i="2"/>
  <c r="R1178" i="2"/>
  <c r="P1178" i="2"/>
  <c r="BI1177" i="2"/>
  <c r="BH1177" i="2"/>
  <c r="BG1177" i="2"/>
  <c r="BF1177" i="2"/>
  <c r="T1177" i="2"/>
  <c r="R1177" i="2"/>
  <c r="P1177" i="2"/>
  <c r="BI1174" i="2"/>
  <c r="BH1174" i="2"/>
  <c r="BG1174" i="2"/>
  <c r="BF1174" i="2"/>
  <c r="T1174" i="2"/>
  <c r="R1174" i="2"/>
  <c r="P1174" i="2"/>
  <c r="BI1172" i="2"/>
  <c r="BH1172" i="2"/>
  <c r="BG1172" i="2"/>
  <c r="BF1172" i="2"/>
  <c r="T1172" i="2"/>
  <c r="R1172" i="2"/>
  <c r="P1172" i="2"/>
  <c r="BI1170" i="2"/>
  <c r="BH1170" i="2"/>
  <c r="BG1170" i="2"/>
  <c r="BF1170" i="2"/>
  <c r="T1170" i="2"/>
  <c r="R1170" i="2"/>
  <c r="P1170" i="2"/>
  <c r="BI1167" i="2"/>
  <c r="BH1167" i="2"/>
  <c r="BG1167" i="2"/>
  <c r="BF1167" i="2"/>
  <c r="T1167" i="2"/>
  <c r="R1167" i="2"/>
  <c r="P1167" i="2"/>
  <c r="BI1166" i="2"/>
  <c r="BH1166" i="2"/>
  <c r="BG1166" i="2"/>
  <c r="BF1166" i="2"/>
  <c r="T1166" i="2"/>
  <c r="R1166" i="2"/>
  <c r="P1166" i="2"/>
  <c r="BI1163" i="2"/>
  <c r="BH1163" i="2"/>
  <c r="BG1163" i="2"/>
  <c r="BF1163" i="2"/>
  <c r="T1163" i="2"/>
  <c r="R1163" i="2"/>
  <c r="P1163" i="2"/>
  <c r="BI1150" i="2"/>
  <c r="BH1150" i="2"/>
  <c r="BG1150" i="2"/>
  <c r="BF1150" i="2"/>
  <c r="T1150" i="2"/>
  <c r="R1150" i="2"/>
  <c r="P1150" i="2"/>
  <c r="BI1146" i="2"/>
  <c r="BH1146" i="2"/>
  <c r="BG1146" i="2"/>
  <c r="BF1146" i="2"/>
  <c r="T1146" i="2"/>
  <c r="R1146" i="2"/>
  <c r="P1146" i="2"/>
  <c r="BI1139" i="2"/>
  <c r="BH1139" i="2"/>
  <c r="BG1139" i="2"/>
  <c r="BF1139" i="2"/>
  <c r="T1139" i="2"/>
  <c r="R1139" i="2"/>
  <c r="P1139" i="2"/>
  <c r="BI1121" i="2"/>
  <c r="BH1121" i="2"/>
  <c r="BG1121" i="2"/>
  <c r="BF1121" i="2"/>
  <c r="T1121" i="2"/>
  <c r="R1121" i="2"/>
  <c r="P1121" i="2"/>
  <c r="BI1119" i="2"/>
  <c r="BH1119" i="2"/>
  <c r="BG1119" i="2"/>
  <c r="BF1119" i="2"/>
  <c r="T1119" i="2"/>
  <c r="R1119" i="2"/>
  <c r="P1119" i="2"/>
  <c r="BI1116" i="2"/>
  <c r="BH1116" i="2"/>
  <c r="BG1116" i="2"/>
  <c r="BF1116" i="2"/>
  <c r="T1116" i="2"/>
  <c r="R1116" i="2"/>
  <c r="P1116" i="2"/>
  <c r="BI1114" i="2"/>
  <c r="BH1114" i="2"/>
  <c r="BG1114" i="2"/>
  <c r="BF1114" i="2"/>
  <c r="T1114" i="2"/>
  <c r="R1114" i="2"/>
  <c r="P1114" i="2"/>
  <c r="BI1112" i="2"/>
  <c r="BH1112" i="2"/>
  <c r="BG1112" i="2"/>
  <c r="BF1112" i="2"/>
  <c r="T1112" i="2"/>
  <c r="R1112" i="2"/>
  <c r="P1112" i="2"/>
  <c r="BI1109" i="2"/>
  <c r="BH1109" i="2"/>
  <c r="BG1109" i="2"/>
  <c r="BF1109" i="2"/>
  <c r="T1109" i="2"/>
  <c r="R1109" i="2"/>
  <c r="P1109" i="2"/>
  <c r="BI1107" i="2"/>
  <c r="BH1107" i="2"/>
  <c r="BG1107" i="2"/>
  <c r="BF1107" i="2"/>
  <c r="T1107" i="2"/>
  <c r="R1107" i="2"/>
  <c r="P1107" i="2"/>
  <c r="BI1104" i="2"/>
  <c r="BH1104" i="2"/>
  <c r="BG1104" i="2"/>
  <c r="BF1104" i="2"/>
  <c r="T1104" i="2"/>
  <c r="R1104" i="2"/>
  <c r="P1104" i="2"/>
  <c r="BI1102" i="2"/>
  <c r="BH1102" i="2"/>
  <c r="BG1102" i="2"/>
  <c r="BF1102" i="2"/>
  <c r="T1102" i="2"/>
  <c r="R1102" i="2"/>
  <c r="P1102" i="2"/>
  <c r="BI1100" i="2"/>
  <c r="BH1100" i="2"/>
  <c r="BG1100" i="2"/>
  <c r="BF1100" i="2"/>
  <c r="T1100" i="2"/>
  <c r="R1100" i="2"/>
  <c r="P1100" i="2"/>
  <c r="BI1097" i="2"/>
  <c r="BH1097" i="2"/>
  <c r="BG1097" i="2"/>
  <c r="BF1097" i="2"/>
  <c r="T1097" i="2"/>
  <c r="R1097" i="2"/>
  <c r="P1097" i="2"/>
  <c r="BI1095" i="2"/>
  <c r="BH1095" i="2"/>
  <c r="BG1095" i="2"/>
  <c r="BF1095" i="2"/>
  <c r="T1095" i="2"/>
  <c r="R1095" i="2"/>
  <c r="P1095" i="2"/>
  <c r="BI1085" i="2"/>
  <c r="BH1085" i="2"/>
  <c r="BG1085" i="2"/>
  <c r="BF1085" i="2"/>
  <c r="T1085" i="2"/>
  <c r="R1085" i="2"/>
  <c r="P1085" i="2"/>
  <c r="BI1083" i="2"/>
  <c r="BH1083" i="2"/>
  <c r="BG1083" i="2"/>
  <c r="BF1083" i="2"/>
  <c r="T1083" i="2"/>
  <c r="R1083" i="2"/>
  <c r="P1083" i="2"/>
  <c r="BI1080" i="2"/>
  <c r="BH1080" i="2"/>
  <c r="BG1080" i="2"/>
  <c r="BF1080" i="2"/>
  <c r="T1080" i="2"/>
  <c r="R1080" i="2"/>
  <c r="P1080" i="2"/>
  <c r="BI1078" i="2"/>
  <c r="BH1078" i="2"/>
  <c r="BG1078" i="2"/>
  <c r="BF1078" i="2"/>
  <c r="T1078" i="2"/>
  <c r="R1078" i="2"/>
  <c r="P1078" i="2"/>
  <c r="BI1068" i="2"/>
  <c r="BH1068" i="2"/>
  <c r="BG1068" i="2"/>
  <c r="BF1068" i="2"/>
  <c r="T1068" i="2"/>
  <c r="R1068" i="2"/>
  <c r="P1068" i="2"/>
  <c r="BI1065" i="2"/>
  <c r="BH1065" i="2"/>
  <c r="BG1065" i="2"/>
  <c r="BF1065" i="2"/>
  <c r="T1065" i="2"/>
  <c r="T1064" i="2"/>
  <c r="R1065" i="2"/>
  <c r="R1064" i="2" s="1"/>
  <c r="P1065" i="2"/>
  <c r="P1064" i="2"/>
  <c r="BI1062" i="2"/>
  <c r="BH1062" i="2"/>
  <c r="BG1062" i="2"/>
  <c r="BF1062" i="2"/>
  <c r="T1062" i="2"/>
  <c r="R1062" i="2"/>
  <c r="P1062" i="2"/>
  <c r="BI1060" i="2"/>
  <c r="BH1060" i="2"/>
  <c r="BG1060" i="2"/>
  <c r="BF1060" i="2"/>
  <c r="T1060" i="2"/>
  <c r="R1060" i="2"/>
  <c r="P1060" i="2"/>
  <c r="BI1058" i="2"/>
  <c r="BH1058" i="2"/>
  <c r="BG1058" i="2"/>
  <c r="BF1058" i="2"/>
  <c r="T1058" i="2"/>
  <c r="R1058" i="2"/>
  <c r="P1058" i="2"/>
  <c r="BI1057" i="2"/>
  <c r="BH1057" i="2"/>
  <c r="BG1057" i="2"/>
  <c r="BF1057" i="2"/>
  <c r="T1057" i="2"/>
  <c r="R1057" i="2"/>
  <c r="P1057" i="2"/>
  <c r="BI1056" i="2"/>
  <c r="BH1056" i="2"/>
  <c r="BG1056" i="2"/>
  <c r="BF1056" i="2"/>
  <c r="T1056" i="2"/>
  <c r="R1056" i="2"/>
  <c r="P1056" i="2"/>
  <c r="BI1055" i="2"/>
  <c r="BH1055" i="2"/>
  <c r="BG1055" i="2"/>
  <c r="BF1055" i="2"/>
  <c r="T1055" i="2"/>
  <c r="R1055" i="2"/>
  <c r="P1055" i="2"/>
  <c r="BI1053" i="2"/>
  <c r="BH1053" i="2"/>
  <c r="BG1053" i="2"/>
  <c r="BF1053" i="2"/>
  <c r="T1053" i="2"/>
  <c r="R1053" i="2"/>
  <c r="P1053" i="2"/>
  <c r="BI1051" i="2"/>
  <c r="BH1051" i="2"/>
  <c r="BG1051" i="2"/>
  <c r="BF1051" i="2"/>
  <c r="T1051" i="2"/>
  <c r="R1051" i="2"/>
  <c r="P1051" i="2"/>
  <c r="BI1048" i="2"/>
  <c r="BH1048" i="2"/>
  <c r="BG1048" i="2"/>
  <c r="BF1048" i="2"/>
  <c r="T1048" i="2"/>
  <c r="R1048" i="2"/>
  <c r="P1048" i="2"/>
  <c r="BI1040" i="2"/>
  <c r="BH1040" i="2"/>
  <c r="BG1040" i="2"/>
  <c r="BF1040" i="2"/>
  <c r="T1040" i="2"/>
  <c r="R1040" i="2"/>
  <c r="P1040" i="2"/>
  <c r="BI1037" i="2"/>
  <c r="BH1037" i="2"/>
  <c r="BG1037" i="2"/>
  <c r="BF1037" i="2"/>
  <c r="T1037" i="2"/>
  <c r="R1037" i="2"/>
  <c r="P1037" i="2"/>
  <c r="BI1036" i="2"/>
  <c r="BH1036" i="2"/>
  <c r="BG1036" i="2"/>
  <c r="BF1036" i="2"/>
  <c r="T1036" i="2"/>
  <c r="R1036" i="2"/>
  <c r="P1036" i="2"/>
  <c r="BI1034" i="2"/>
  <c r="BH1034" i="2"/>
  <c r="BG1034" i="2"/>
  <c r="BF1034" i="2"/>
  <c r="T1034" i="2"/>
  <c r="R1034" i="2"/>
  <c r="P1034" i="2"/>
  <c r="BI1031" i="2"/>
  <c r="BH1031" i="2"/>
  <c r="BG1031" i="2"/>
  <c r="BF1031" i="2"/>
  <c r="T1031" i="2"/>
  <c r="R1031" i="2"/>
  <c r="P1031" i="2"/>
  <c r="BI1028" i="2"/>
  <c r="BH1028" i="2"/>
  <c r="BG1028" i="2"/>
  <c r="BF1028" i="2"/>
  <c r="T1028" i="2"/>
  <c r="R1028" i="2"/>
  <c r="P1028" i="2"/>
  <c r="BI1014" i="2"/>
  <c r="BH1014" i="2"/>
  <c r="BG1014" i="2"/>
  <c r="BF1014" i="2"/>
  <c r="T1014" i="2"/>
  <c r="R1014" i="2"/>
  <c r="P1014" i="2"/>
  <c r="BI1006" i="2"/>
  <c r="BH1006" i="2"/>
  <c r="BG1006" i="2"/>
  <c r="BF1006" i="2"/>
  <c r="T1006" i="2"/>
  <c r="R1006" i="2"/>
  <c r="P1006" i="2"/>
  <c r="BI1000" i="2"/>
  <c r="BH1000" i="2"/>
  <c r="BG1000" i="2"/>
  <c r="BF1000" i="2"/>
  <c r="T1000" i="2"/>
  <c r="R1000" i="2"/>
  <c r="P1000" i="2"/>
  <c r="BI997" i="2"/>
  <c r="BH997" i="2"/>
  <c r="BG997" i="2"/>
  <c r="BF997" i="2"/>
  <c r="T997" i="2"/>
  <c r="R997" i="2"/>
  <c r="P997" i="2"/>
  <c r="BI991" i="2"/>
  <c r="BH991" i="2"/>
  <c r="BG991" i="2"/>
  <c r="BF991" i="2"/>
  <c r="T991" i="2"/>
  <c r="R991" i="2"/>
  <c r="P991" i="2"/>
  <c r="BI969" i="2"/>
  <c r="BH969" i="2"/>
  <c r="BG969" i="2"/>
  <c r="BF969" i="2"/>
  <c r="T969" i="2"/>
  <c r="R969" i="2"/>
  <c r="P969" i="2"/>
  <c r="BI966" i="2"/>
  <c r="BH966" i="2"/>
  <c r="BG966" i="2"/>
  <c r="BF966" i="2"/>
  <c r="T966" i="2"/>
  <c r="R966" i="2"/>
  <c r="P966" i="2"/>
  <c r="BI958" i="2"/>
  <c r="BH958" i="2"/>
  <c r="BG958" i="2"/>
  <c r="BF958" i="2"/>
  <c r="T958" i="2"/>
  <c r="R958" i="2"/>
  <c r="P958" i="2"/>
  <c r="BI950" i="2"/>
  <c r="BH950" i="2"/>
  <c r="BG950" i="2"/>
  <c r="BF950" i="2"/>
  <c r="T950" i="2"/>
  <c r="R950" i="2"/>
  <c r="P950" i="2"/>
  <c r="BI934" i="2"/>
  <c r="BH934" i="2"/>
  <c r="BG934" i="2"/>
  <c r="BF934" i="2"/>
  <c r="T934" i="2"/>
  <c r="R934" i="2"/>
  <c r="P934" i="2"/>
  <c r="BI930" i="2"/>
  <c r="BH930" i="2"/>
  <c r="BG930" i="2"/>
  <c r="BF930" i="2"/>
  <c r="T930" i="2"/>
  <c r="R930" i="2"/>
  <c r="P930" i="2"/>
  <c r="BI927" i="2"/>
  <c r="BH927" i="2"/>
  <c r="BG927" i="2"/>
  <c r="BF927" i="2"/>
  <c r="T927" i="2"/>
  <c r="R927" i="2"/>
  <c r="P927" i="2"/>
  <c r="BI911" i="2"/>
  <c r="BH911" i="2"/>
  <c r="BG911" i="2"/>
  <c r="BF911" i="2"/>
  <c r="T911" i="2"/>
  <c r="R911" i="2"/>
  <c r="P911" i="2"/>
  <c r="BI903" i="2"/>
  <c r="BH903" i="2"/>
  <c r="BG903" i="2"/>
  <c r="BF903" i="2"/>
  <c r="T903" i="2"/>
  <c r="R903" i="2"/>
  <c r="P903" i="2"/>
  <c r="BI900" i="2"/>
  <c r="BH900" i="2"/>
  <c r="BG900" i="2"/>
  <c r="BF900" i="2"/>
  <c r="T900" i="2"/>
  <c r="R900" i="2"/>
  <c r="P900" i="2"/>
  <c r="BI894" i="2"/>
  <c r="BH894" i="2"/>
  <c r="BG894" i="2"/>
  <c r="BF894" i="2"/>
  <c r="T894" i="2"/>
  <c r="R894" i="2"/>
  <c r="P894" i="2"/>
  <c r="BI876" i="2"/>
  <c r="BH876" i="2"/>
  <c r="BG876" i="2"/>
  <c r="BF876" i="2"/>
  <c r="T876" i="2"/>
  <c r="R876" i="2"/>
  <c r="P876" i="2"/>
  <c r="BI872" i="2"/>
  <c r="BH872" i="2"/>
  <c r="BG872" i="2"/>
  <c r="BF872" i="2"/>
  <c r="T872" i="2"/>
  <c r="R872" i="2"/>
  <c r="P872" i="2"/>
  <c r="BI870" i="2"/>
  <c r="BH870" i="2"/>
  <c r="BG870" i="2"/>
  <c r="BF870" i="2"/>
  <c r="T870" i="2"/>
  <c r="R870" i="2"/>
  <c r="P870" i="2"/>
  <c r="BI860" i="2"/>
  <c r="BH860" i="2"/>
  <c r="BG860" i="2"/>
  <c r="BF860" i="2"/>
  <c r="T860" i="2"/>
  <c r="R860" i="2"/>
  <c r="P860" i="2"/>
  <c r="BI857" i="2"/>
  <c r="BH857" i="2"/>
  <c r="BG857" i="2"/>
  <c r="BF857" i="2"/>
  <c r="T857" i="2"/>
  <c r="R857" i="2"/>
  <c r="P857" i="2"/>
  <c r="BI856" i="2"/>
  <c r="BH856" i="2"/>
  <c r="BG856" i="2"/>
  <c r="BF856" i="2"/>
  <c r="T856" i="2"/>
  <c r="R856" i="2"/>
  <c r="P856" i="2"/>
  <c r="BI846" i="2"/>
  <c r="BH846" i="2"/>
  <c r="BG846" i="2"/>
  <c r="BF846" i="2"/>
  <c r="T846" i="2"/>
  <c r="R846" i="2"/>
  <c r="P846" i="2"/>
  <c r="BI843" i="2"/>
  <c r="BH843" i="2"/>
  <c r="BG843" i="2"/>
  <c r="BF843" i="2"/>
  <c r="T843" i="2"/>
  <c r="R843" i="2"/>
  <c r="P843" i="2"/>
  <c r="BI840" i="2"/>
  <c r="BH840" i="2"/>
  <c r="BG840" i="2"/>
  <c r="BF840" i="2"/>
  <c r="T840" i="2"/>
  <c r="R840" i="2"/>
  <c r="P840" i="2"/>
  <c r="BI829" i="2"/>
  <c r="BH829" i="2"/>
  <c r="BG829" i="2"/>
  <c r="BF829" i="2"/>
  <c r="T829" i="2"/>
  <c r="R829" i="2"/>
  <c r="P829" i="2"/>
  <c r="BI826" i="2"/>
  <c r="BH826" i="2"/>
  <c r="BG826" i="2"/>
  <c r="BF826" i="2"/>
  <c r="T826" i="2"/>
  <c r="R826" i="2"/>
  <c r="P826" i="2"/>
  <c r="BI823" i="2"/>
  <c r="BH823" i="2"/>
  <c r="BG823" i="2"/>
  <c r="BF823" i="2"/>
  <c r="T823" i="2"/>
  <c r="R823" i="2"/>
  <c r="P823" i="2"/>
  <c r="BI803" i="2"/>
  <c r="BH803" i="2"/>
  <c r="BG803" i="2"/>
  <c r="BF803" i="2"/>
  <c r="T803" i="2"/>
  <c r="R803" i="2"/>
  <c r="P803" i="2"/>
  <c r="BI802" i="2"/>
  <c r="BH802" i="2"/>
  <c r="BG802" i="2"/>
  <c r="BF802" i="2"/>
  <c r="T802" i="2"/>
  <c r="R802" i="2"/>
  <c r="P802" i="2"/>
  <c r="BI800" i="2"/>
  <c r="BH800" i="2"/>
  <c r="BG800" i="2"/>
  <c r="BF800" i="2"/>
  <c r="T800" i="2"/>
  <c r="R800" i="2"/>
  <c r="P800" i="2"/>
  <c r="BI799" i="2"/>
  <c r="BH799" i="2"/>
  <c r="BG799" i="2"/>
  <c r="BF799" i="2"/>
  <c r="T799" i="2"/>
  <c r="R799" i="2"/>
  <c r="P799" i="2"/>
  <c r="BI796" i="2"/>
  <c r="BH796" i="2"/>
  <c r="BG796" i="2"/>
  <c r="BF796" i="2"/>
  <c r="T796" i="2"/>
  <c r="R796" i="2"/>
  <c r="P796" i="2"/>
  <c r="BI780" i="2"/>
  <c r="BH780" i="2"/>
  <c r="BG780" i="2"/>
  <c r="BF780" i="2"/>
  <c r="T780" i="2"/>
  <c r="R780" i="2"/>
  <c r="P780" i="2"/>
  <c r="BI779" i="2"/>
  <c r="BH779" i="2"/>
  <c r="BG779" i="2"/>
  <c r="BF779" i="2"/>
  <c r="T779" i="2"/>
  <c r="R779" i="2"/>
  <c r="P779" i="2"/>
  <c r="BI777" i="2"/>
  <c r="BH777" i="2"/>
  <c r="BG777" i="2"/>
  <c r="BF777" i="2"/>
  <c r="T777" i="2"/>
  <c r="R777" i="2"/>
  <c r="P777" i="2"/>
  <c r="BI776" i="2"/>
  <c r="BH776" i="2"/>
  <c r="BG776" i="2"/>
  <c r="BF776" i="2"/>
  <c r="T776" i="2"/>
  <c r="R776" i="2"/>
  <c r="P776" i="2"/>
  <c r="BI775" i="2"/>
  <c r="BH775" i="2"/>
  <c r="BG775" i="2"/>
  <c r="BF775" i="2"/>
  <c r="T775" i="2"/>
  <c r="R775" i="2"/>
  <c r="P775" i="2"/>
  <c r="BI773" i="2"/>
  <c r="BH773" i="2"/>
  <c r="BG773" i="2"/>
  <c r="BF773" i="2"/>
  <c r="T773" i="2"/>
  <c r="R773" i="2"/>
  <c r="P773" i="2"/>
  <c r="BI770" i="2"/>
  <c r="BH770" i="2"/>
  <c r="BG770" i="2"/>
  <c r="BF770" i="2"/>
  <c r="T770" i="2"/>
  <c r="R770" i="2"/>
  <c r="P770" i="2"/>
  <c r="BI768" i="2"/>
  <c r="BH768" i="2"/>
  <c r="BG768" i="2"/>
  <c r="BF768" i="2"/>
  <c r="T768" i="2"/>
  <c r="R768" i="2"/>
  <c r="P768" i="2"/>
  <c r="BI767" i="2"/>
  <c r="BH767" i="2"/>
  <c r="BG767" i="2"/>
  <c r="BF767" i="2"/>
  <c r="T767" i="2"/>
  <c r="R767" i="2"/>
  <c r="P767" i="2"/>
  <c r="BI765" i="2"/>
  <c r="BH765" i="2"/>
  <c r="BG765" i="2"/>
  <c r="BF765" i="2"/>
  <c r="T765" i="2"/>
  <c r="R765" i="2"/>
  <c r="P765" i="2"/>
  <c r="BI762" i="2"/>
  <c r="BH762" i="2"/>
  <c r="BG762" i="2"/>
  <c r="BF762" i="2"/>
  <c r="T762" i="2"/>
  <c r="R762" i="2"/>
  <c r="P762" i="2"/>
  <c r="BI761" i="2"/>
  <c r="BH761" i="2"/>
  <c r="BG761" i="2"/>
  <c r="BF761" i="2"/>
  <c r="T761" i="2"/>
  <c r="R761" i="2"/>
  <c r="P761" i="2"/>
  <c r="BI758" i="2"/>
  <c r="BH758" i="2"/>
  <c r="BG758" i="2"/>
  <c r="BF758" i="2"/>
  <c r="T758" i="2"/>
  <c r="R758" i="2"/>
  <c r="P758" i="2"/>
  <c r="BI757" i="2"/>
  <c r="BH757" i="2"/>
  <c r="BG757" i="2"/>
  <c r="BF757" i="2"/>
  <c r="T757" i="2"/>
  <c r="R757" i="2"/>
  <c r="P757" i="2"/>
  <c r="BI754" i="2"/>
  <c r="BH754" i="2"/>
  <c r="BG754" i="2"/>
  <c r="BF754" i="2"/>
  <c r="T754" i="2"/>
  <c r="R754" i="2"/>
  <c r="P754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745" i="2"/>
  <c r="BH745" i="2"/>
  <c r="BG745" i="2"/>
  <c r="BF745" i="2"/>
  <c r="T745" i="2"/>
  <c r="R745" i="2"/>
  <c r="P745" i="2"/>
  <c r="BI737" i="2"/>
  <c r="BH737" i="2"/>
  <c r="BG737" i="2"/>
  <c r="BF737" i="2"/>
  <c r="T737" i="2"/>
  <c r="R737" i="2"/>
  <c r="P737" i="2"/>
  <c r="BI734" i="2"/>
  <c r="BH734" i="2"/>
  <c r="BG734" i="2"/>
  <c r="BF734" i="2"/>
  <c r="T734" i="2"/>
  <c r="R734" i="2"/>
  <c r="P734" i="2"/>
  <c r="BI722" i="2"/>
  <c r="BH722" i="2"/>
  <c r="BG722" i="2"/>
  <c r="BF722" i="2"/>
  <c r="T722" i="2"/>
  <c r="R722" i="2"/>
  <c r="P722" i="2"/>
  <c r="BI721" i="2"/>
  <c r="BH721" i="2"/>
  <c r="BG721" i="2"/>
  <c r="BF721" i="2"/>
  <c r="T721" i="2"/>
  <c r="R721" i="2"/>
  <c r="P721" i="2"/>
  <c r="BI720" i="2"/>
  <c r="BH720" i="2"/>
  <c r="BG720" i="2"/>
  <c r="BF720" i="2"/>
  <c r="T720" i="2"/>
  <c r="R720" i="2"/>
  <c r="P720" i="2"/>
  <c r="BI714" i="2"/>
  <c r="BH714" i="2"/>
  <c r="BG714" i="2"/>
  <c r="BF714" i="2"/>
  <c r="T714" i="2"/>
  <c r="R714" i="2"/>
  <c r="P714" i="2"/>
  <c r="BI711" i="2"/>
  <c r="BH711" i="2"/>
  <c r="BG711" i="2"/>
  <c r="BF711" i="2"/>
  <c r="T711" i="2"/>
  <c r="R711" i="2"/>
  <c r="P711" i="2"/>
  <c r="BI705" i="2"/>
  <c r="BH705" i="2"/>
  <c r="BG705" i="2"/>
  <c r="BF705" i="2"/>
  <c r="T705" i="2"/>
  <c r="R705" i="2"/>
  <c r="P705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88" i="2"/>
  <c r="BH688" i="2"/>
  <c r="BG688" i="2"/>
  <c r="BF688" i="2"/>
  <c r="T688" i="2"/>
  <c r="R688" i="2"/>
  <c r="P688" i="2"/>
  <c r="BI672" i="2"/>
  <c r="BH672" i="2"/>
  <c r="BG672" i="2"/>
  <c r="BF672" i="2"/>
  <c r="T672" i="2"/>
  <c r="R672" i="2"/>
  <c r="P672" i="2"/>
  <c r="BI662" i="2"/>
  <c r="BH662" i="2"/>
  <c r="BG662" i="2"/>
  <c r="BF662" i="2"/>
  <c r="T662" i="2"/>
  <c r="R662" i="2"/>
  <c r="P662" i="2"/>
  <c r="BI646" i="2"/>
  <c r="BH646" i="2"/>
  <c r="BG646" i="2"/>
  <c r="BF646" i="2"/>
  <c r="T646" i="2"/>
  <c r="R646" i="2"/>
  <c r="P646" i="2"/>
  <c r="BI632" i="2"/>
  <c r="BH632" i="2"/>
  <c r="BG632" i="2"/>
  <c r="BF632" i="2"/>
  <c r="T632" i="2"/>
  <c r="R632" i="2"/>
  <c r="P632" i="2"/>
  <c r="BI628" i="2"/>
  <c r="BH628" i="2"/>
  <c r="BG628" i="2"/>
  <c r="BF628" i="2"/>
  <c r="T628" i="2"/>
  <c r="R628" i="2"/>
  <c r="P628" i="2"/>
  <c r="BI610" i="2"/>
  <c r="BH610" i="2"/>
  <c r="BG610" i="2"/>
  <c r="BF610" i="2"/>
  <c r="T610" i="2"/>
  <c r="R610" i="2"/>
  <c r="P610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78" i="2"/>
  <c r="BH578" i="2"/>
  <c r="BG578" i="2"/>
  <c r="BF578" i="2"/>
  <c r="T578" i="2"/>
  <c r="R578" i="2"/>
  <c r="P578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32" i="2"/>
  <c r="BH532" i="2"/>
  <c r="BG532" i="2"/>
  <c r="BF532" i="2"/>
  <c r="T532" i="2"/>
  <c r="R532" i="2"/>
  <c r="P532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17" i="2"/>
  <c r="BH517" i="2"/>
  <c r="BG517" i="2"/>
  <c r="BF517" i="2"/>
  <c r="T517" i="2"/>
  <c r="R517" i="2"/>
  <c r="P517" i="2"/>
  <c r="BI507" i="2"/>
  <c r="BH507" i="2"/>
  <c r="BG507" i="2"/>
  <c r="BF507" i="2"/>
  <c r="T507" i="2"/>
  <c r="R507" i="2"/>
  <c r="P507" i="2"/>
  <c r="BI499" i="2"/>
  <c r="BH499" i="2"/>
  <c r="BG499" i="2"/>
  <c r="BF499" i="2"/>
  <c r="T499" i="2"/>
  <c r="R499" i="2"/>
  <c r="P499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70" i="2"/>
  <c r="BH470" i="2"/>
  <c r="BG470" i="2"/>
  <c r="BF470" i="2"/>
  <c r="T470" i="2"/>
  <c r="R470" i="2"/>
  <c r="P470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2" i="2"/>
  <c r="BH432" i="2"/>
  <c r="BG432" i="2"/>
  <c r="BF432" i="2"/>
  <c r="T432" i="2"/>
  <c r="R432" i="2"/>
  <c r="P432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0" i="2"/>
  <c r="BH330" i="2"/>
  <c r="BG330" i="2"/>
  <c r="BF330" i="2"/>
  <c r="T330" i="2"/>
  <c r="R330" i="2"/>
  <c r="P330" i="2"/>
  <c r="BI316" i="2"/>
  <c r="BH316" i="2"/>
  <c r="BG316" i="2"/>
  <c r="BF316" i="2"/>
  <c r="T316" i="2"/>
  <c r="R316" i="2"/>
  <c r="P316" i="2"/>
  <c r="BI310" i="2"/>
  <c r="BH310" i="2"/>
  <c r="BG310" i="2"/>
  <c r="BF310" i="2"/>
  <c r="T310" i="2"/>
  <c r="R310" i="2"/>
  <c r="P310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86" i="2"/>
  <c r="BH286" i="2"/>
  <c r="BG286" i="2"/>
  <c r="BF286" i="2"/>
  <c r="T286" i="2"/>
  <c r="R286" i="2"/>
  <c r="P286" i="2"/>
  <c r="BI280" i="2"/>
  <c r="BH280" i="2"/>
  <c r="BG280" i="2"/>
  <c r="BF280" i="2"/>
  <c r="T280" i="2"/>
  <c r="R280" i="2"/>
  <c r="P280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1" i="2"/>
  <c r="BH191" i="2"/>
  <c r="BG191" i="2"/>
  <c r="BF191" i="2"/>
  <c r="T191" i="2"/>
  <c r="R191" i="2"/>
  <c r="P191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J153" i="2"/>
  <c r="J152" i="2"/>
  <c r="F152" i="2"/>
  <c r="F150" i="2"/>
  <c r="E148" i="2"/>
  <c r="J90" i="2"/>
  <c r="J89" i="2"/>
  <c r="F89" i="2"/>
  <c r="F87" i="2"/>
  <c r="E85" i="2"/>
  <c r="J16" i="2"/>
  <c r="E16" i="2"/>
  <c r="F153" i="2" s="1"/>
  <c r="J15" i="2"/>
  <c r="J10" i="2"/>
  <c r="J87" i="2" s="1"/>
  <c r="L90" i="1"/>
  <c r="AM90" i="1"/>
  <c r="AM89" i="1"/>
  <c r="L89" i="1"/>
  <c r="AM87" i="1"/>
  <c r="L87" i="1"/>
  <c r="L85" i="1"/>
  <c r="L84" i="1"/>
  <c r="J2065" i="2"/>
  <c r="J1921" i="2"/>
  <c r="J1765" i="2"/>
  <c r="BK1712" i="2"/>
  <c r="J1559" i="2"/>
  <c r="BK1455" i="2"/>
  <c r="J1432" i="2"/>
  <c r="J1404" i="2"/>
  <c r="J1351" i="2"/>
  <c r="BK1326" i="2"/>
  <c r="J1299" i="2"/>
  <c r="BK1274" i="2"/>
  <c r="J1255" i="2"/>
  <c r="J1205" i="2"/>
  <c r="BK1139" i="2"/>
  <c r="J1040" i="2"/>
  <c r="BK856" i="2"/>
  <c r="BK752" i="2"/>
  <c r="BK587" i="2"/>
  <c r="J379" i="2"/>
  <c r="BK250" i="2"/>
  <c r="J2090" i="2"/>
  <c r="BK1800" i="2"/>
  <c r="J1696" i="2"/>
  <c r="J1535" i="2"/>
  <c r="BK1432" i="2"/>
  <c r="J1415" i="2"/>
  <c r="J1386" i="2"/>
  <c r="J1343" i="2"/>
  <c r="BK1303" i="2"/>
  <c r="J1276" i="2"/>
  <c r="BK1248" i="2"/>
  <c r="BK1196" i="2"/>
  <c r="J761" i="2"/>
  <c r="BK581" i="2"/>
  <c r="BK378" i="2"/>
  <c r="J191" i="2"/>
  <c r="BK2047" i="2"/>
  <c r="BK1811" i="2"/>
  <c r="BK1634" i="2"/>
  <c r="J1466" i="2"/>
  <c r="BK1422" i="2"/>
  <c r="BK1399" i="2"/>
  <c r="J1352" i="2"/>
  <c r="BK1314" i="2"/>
  <c r="BK1290" i="2"/>
  <c r="J1260" i="2"/>
  <c r="BK1209" i="2"/>
  <c r="BK1119" i="2"/>
  <c r="J1078" i="2"/>
  <c r="BK1034" i="2"/>
  <c r="J826" i="2"/>
  <c r="BK524" i="2"/>
  <c r="BK211" i="2"/>
  <c r="BK2000" i="2"/>
  <c r="J1882" i="2"/>
  <c r="J1737" i="2"/>
  <c r="BK1580" i="2"/>
  <c r="BK1463" i="2"/>
  <c r="BK1420" i="2"/>
  <c r="J1383" i="2"/>
  <c r="J1333" i="2"/>
  <c r="J1306" i="2"/>
  <c r="BK1282" i="2"/>
  <c r="J1237" i="2"/>
  <c r="J1202" i="2"/>
  <c r="BK1150" i="2"/>
  <c r="J1051" i="2"/>
  <c r="BK826" i="2"/>
  <c r="J767" i="2"/>
  <c r="J672" i="2"/>
  <c r="J442" i="2"/>
  <c r="BK342" i="2"/>
  <c r="J250" i="2"/>
  <c r="J2137" i="2"/>
  <c r="BK1933" i="2"/>
  <c r="BK1764" i="2"/>
  <c r="J1688" i="2"/>
  <c r="J1565" i="2"/>
  <c r="BK1456" i="2"/>
  <c r="J1436" i="2"/>
  <c r="BK1388" i="2"/>
  <c r="BK1348" i="2"/>
  <c r="J1319" i="2"/>
  <c r="J1254" i="2"/>
  <c r="J1217" i="2"/>
  <c r="J1185" i="2"/>
  <c r="J1112" i="2"/>
  <c r="J1053" i="2"/>
  <c r="J903" i="2"/>
  <c r="J749" i="2"/>
  <c r="BK427" i="2"/>
  <c r="J1960" i="2"/>
  <c r="BK1804" i="2"/>
  <c r="BK1635" i="2"/>
  <c r="J1481" i="2"/>
  <c r="BK1415" i="2"/>
  <c r="BK1395" i="2"/>
  <c r="J1350" i="2"/>
  <c r="J1326" i="2"/>
  <c r="J1308" i="2"/>
  <c r="J1269" i="2"/>
  <c r="J1225" i="2"/>
  <c r="BK1172" i="2"/>
  <c r="J1000" i="2"/>
  <c r="J737" i="2"/>
  <c r="J427" i="2"/>
  <c r="J365" i="2"/>
  <c r="BK269" i="2"/>
  <c r="J211" i="2"/>
  <c r="J2096" i="2"/>
  <c r="J1686" i="2"/>
  <c r="J1517" i="2"/>
  <c r="BK1412" i="2"/>
  <c r="BK1385" i="2"/>
  <c r="BK1350" i="2"/>
  <c r="J1322" i="2"/>
  <c r="BK1293" i="2"/>
  <c r="J1248" i="2"/>
  <c r="J1212" i="2"/>
  <c r="J1085" i="2"/>
  <c r="J870" i="2"/>
  <c r="J776" i="2"/>
  <c r="J524" i="2"/>
  <c r="J403" i="2"/>
  <c r="J269" i="2"/>
  <c r="J2339" i="2"/>
  <c r="J2292" i="2"/>
  <c r="J2254" i="2"/>
  <c r="J2209" i="2"/>
  <c r="BK2199" i="2"/>
  <c r="BK2175" i="2"/>
  <c r="BK1842" i="2"/>
  <c r="BK1687" i="2"/>
  <c r="J1494" i="2"/>
  <c r="J1435" i="2"/>
  <c r="BK1381" i="2"/>
  <c r="BK1315" i="2"/>
  <c r="J1267" i="2"/>
  <c r="BK1220" i="2"/>
  <c r="BK1167" i="2"/>
  <c r="BK1051" i="2"/>
  <c r="J734" i="2"/>
  <c r="BK484" i="2"/>
  <c r="J374" i="2"/>
  <c r="BK2151" i="2"/>
  <c r="BK1941" i="2"/>
  <c r="BK1826" i="2"/>
  <c r="J1763" i="2"/>
  <c r="J1694" i="2"/>
  <c r="J1473" i="2"/>
  <c r="BK1445" i="2"/>
  <c r="BK1419" i="2"/>
  <c r="BK1390" i="2"/>
  <c r="J1349" i="2"/>
  <c r="J1317" i="2"/>
  <c r="BK1966" i="2"/>
  <c r="BK1737" i="2"/>
  <c r="J1617" i="2"/>
  <c r="J1534" i="2"/>
  <c r="J1446" i="2"/>
  <c r="BK1429" i="2"/>
  <c r="BK1391" i="2"/>
  <c r="BK1341" i="2"/>
  <c r="BK1313" i="2"/>
  <c r="J1291" i="2"/>
  <c r="J1275" i="2"/>
  <c r="J1251" i="2"/>
  <c r="J1223" i="2"/>
  <c r="BK1199" i="2"/>
  <c r="BK796" i="2"/>
  <c r="J628" i="2"/>
  <c r="BK388" i="2"/>
  <c r="BK249" i="2"/>
  <c r="BK204" i="2"/>
  <c r="BK2090" i="2"/>
  <c r="J1902" i="2"/>
  <c r="BK1665" i="2"/>
  <c r="BK1514" i="2"/>
  <c r="J1441" i="2"/>
  <c r="BK1407" i="2"/>
  <c r="BK1383" i="2"/>
  <c r="J1356" i="2"/>
  <c r="J1307" i="2"/>
  <c r="J1288" i="2"/>
  <c r="BK1255" i="2"/>
  <c r="J1215" i="2"/>
  <c r="BK1174" i="2"/>
  <c r="J1104" i="2"/>
  <c r="BK1048" i="2"/>
  <c r="BK829" i="2"/>
  <c r="J693" i="2"/>
  <c r="J316" i="2"/>
  <c r="J172" i="2"/>
  <c r="BK1947" i="2"/>
  <c r="BK1762" i="2"/>
  <c r="J1616" i="2"/>
  <c r="J1483" i="2"/>
  <c r="BK1438" i="2"/>
  <c r="J1413" i="2"/>
  <c r="BK1367" i="2"/>
  <c r="BK1321" i="2"/>
  <c r="J1301" i="2"/>
  <c r="BK1275" i="2"/>
  <c r="J1235" i="2"/>
  <c r="J1209" i="2"/>
  <c r="J1181" i="2"/>
  <c r="J1068" i="2"/>
  <c r="J1028" i="2"/>
  <c r="BK823" i="2"/>
  <c r="BK754" i="2"/>
  <c r="BK691" i="2"/>
  <c r="J517" i="2"/>
  <c r="BK403" i="2"/>
  <c r="BK330" i="2"/>
  <c r="J219" i="2"/>
  <c r="BK160" i="2"/>
  <c r="BK1969" i="2"/>
  <c r="BK1902" i="2"/>
  <c r="BK1715" i="2"/>
  <c r="BK1605" i="2"/>
  <c r="J1468" i="2"/>
  <c r="J1433" i="2"/>
  <c r="J1394" i="2"/>
  <c r="BK1362" i="2"/>
  <c r="BK1349" i="2"/>
  <c r="BK1325" i="2"/>
  <c r="BK1286" i="2"/>
  <c r="J1245" i="2"/>
  <c r="J1213" i="2"/>
  <c r="J1174" i="2"/>
  <c r="BK1068" i="2"/>
  <c r="BK1014" i="2"/>
  <c r="BK846" i="2"/>
  <c r="BK767" i="2"/>
  <c r="J576" i="2"/>
  <c r="J394" i="2"/>
  <c r="J230" i="2"/>
  <c r="J178" i="2"/>
  <c r="BK1971" i="2"/>
  <c r="BK1944" i="2"/>
  <c r="BK1697" i="2"/>
  <c r="BK1517" i="2"/>
  <c r="J1429" i="2"/>
  <c r="J1407" i="2"/>
  <c r="J1365" i="2"/>
  <c r="J1337" i="2"/>
  <c r="BK1317" i="2"/>
  <c r="BK1278" i="2"/>
  <c r="BK1234" i="2"/>
  <c r="BK1210" i="2"/>
  <c r="BK1058" i="2"/>
  <c r="J934" i="2"/>
  <c r="J691" i="2"/>
  <c r="BK419" i="2"/>
  <c r="J345" i="2"/>
  <c r="J227" i="2"/>
  <c r="BK159" i="2"/>
  <c r="J1938" i="2"/>
  <c r="J1708" i="2"/>
  <c r="J1547" i="2"/>
  <c r="BK1447" i="2"/>
  <c r="J1403" i="2"/>
  <c r="J1382" i="2"/>
  <c r="BK1333" i="2"/>
  <c r="BK1301" i="2"/>
  <c r="J1261" i="2"/>
  <c r="J1240" i="2"/>
  <c r="BK1224" i="2"/>
  <c r="BK1097" i="2"/>
  <c r="J1014" i="2"/>
  <c r="BK777" i="2"/>
  <c r="J554" i="2"/>
  <c r="J419" i="2"/>
  <c r="J280" i="2"/>
  <c r="J171" i="2"/>
  <c r="BK2338" i="2"/>
  <c r="J2334" i="2"/>
  <c r="J2282" i="2"/>
  <c r="J2244" i="2"/>
  <c r="J2210" i="2"/>
  <c r="BK2197" i="2"/>
  <c r="BK2141" i="2"/>
  <c r="J1777" i="2"/>
  <c r="J1703" i="2"/>
  <c r="J1644" i="2"/>
  <c r="BK1448" i="2"/>
  <c r="J1391" i="2"/>
  <c r="J1359" i="2"/>
  <c r="J1314" i="2"/>
  <c r="J1272" i="2"/>
  <c r="J1234" i="2"/>
  <c r="BK1204" i="2"/>
  <c r="BK1187" i="2"/>
  <c r="BK1055" i="2"/>
  <c r="J843" i="2"/>
  <c r="BK610" i="2"/>
  <c r="J484" i="2"/>
  <c r="BK207" i="2"/>
  <c r="J2068" i="2"/>
  <c r="BK1938" i="2"/>
  <c r="J1815" i="2"/>
  <c r="J1711" i="2"/>
  <c r="BK1460" i="2"/>
  <c r="J1440" i="2"/>
  <c r="BK1397" i="2"/>
  <c r="BK1353" i="2"/>
  <c r="J1328" i="2"/>
  <c r="BK1272" i="2"/>
  <c r="J1229" i="2"/>
  <c r="J1197" i="2"/>
  <c r="J1114" i="2"/>
  <c r="J911" i="2"/>
  <c r="BK775" i="2"/>
  <c r="J632" i="2"/>
  <c r="J375" i="2"/>
  <c r="J198" i="2"/>
  <c r="J2021" i="2"/>
  <c r="J1933" i="2"/>
  <c r="BK1741" i="2"/>
  <c r="J1697" i="2"/>
  <c r="BK1565" i="2"/>
  <c r="J1461" i="2"/>
  <c r="J1419" i="2"/>
  <c r="J1409" i="2"/>
  <c r="BK1355" i="2"/>
  <c r="BK1334" i="2"/>
  <c r="BK1299" i="2"/>
  <c r="J1286" i="2"/>
  <c r="J1253" i="2"/>
  <c r="BK1218" i="2"/>
  <c r="BK1190" i="2"/>
  <c r="BK714" i="2"/>
  <c r="J532" i="2"/>
  <c r="J368" i="2"/>
  <c r="J247" i="2"/>
  <c r="J2088" i="2"/>
  <c r="BK1890" i="2"/>
  <c r="J1596" i="2"/>
  <c r="BK1452" i="2"/>
  <c r="J1420" i="2"/>
  <c r="BK1401" i="2"/>
  <c r="J1362" i="2"/>
  <c r="BK1312" i="2"/>
  <c r="J1289" i="2"/>
  <c r="BK1242" i="2"/>
  <c r="J1150" i="2"/>
  <c r="BK1083" i="2"/>
  <c r="J857" i="2"/>
  <c r="BK672" i="2"/>
  <c r="BK300" i="2"/>
  <c r="J160" i="2"/>
  <c r="BK1977" i="2"/>
  <c r="BK1777" i="2"/>
  <c r="J1715" i="2"/>
  <c r="BK1577" i="2"/>
  <c r="J1459" i="2"/>
  <c r="BK1418" i="2"/>
  <c r="BK1363" i="2"/>
  <c r="J1324" i="2"/>
  <c r="BK1305" i="2"/>
  <c r="J1258" i="2"/>
  <c r="BK1215" i="2"/>
  <c r="J1195" i="2"/>
  <c r="J1139" i="2"/>
  <c r="J927" i="2"/>
  <c r="BK758" i="2"/>
  <c r="BK576" i="2"/>
  <c r="J416" i="2"/>
  <c r="J294" i="2"/>
  <c r="BK214" i="2"/>
  <c r="J2151" i="2"/>
  <c r="J1955" i="2"/>
  <c r="J1890" i="2"/>
  <c r="J1712" i="2"/>
  <c r="BK1616" i="2"/>
  <c r="BK1494" i="2"/>
  <c r="BK1440" i="2"/>
  <c r="BK1417" i="2"/>
  <c r="BK1379" i="2"/>
  <c r="BK1357" i="2"/>
  <c r="J1336" i="2"/>
  <c r="J1300" i="2"/>
  <c r="BK1266" i="2"/>
  <c r="BK1228" i="2"/>
  <c r="J1199" i="2"/>
  <c r="J1095" i="2"/>
  <c r="J1037" i="2"/>
  <c r="BK934" i="2"/>
  <c r="J768" i="2"/>
  <c r="BK578" i="2"/>
  <c r="J207" i="2"/>
  <c r="J2135" i="2"/>
  <c r="BK1882" i="2"/>
  <c r="J1665" i="2"/>
  <c r="BK1457" i="2"/>
  <c r="BK1404" i="2"/>
  <c r="J1392" i="2"/>
  <c r="J1344" i="2"/>
  <c r="BK1320" i="2"/>
  <c r="J1281" i="2"/>
  <c r="J1239" i="2"/>
  <c r="J1188" i="2"/>
  <c r="BK1112" i="2"/>
  <c r="J969" i="2"/>
  <c r="BK749" i="2"/>
  <c r="BK573" i="2"/>
  <c r="J385" i="2"/>
  <c r="BK294" i="2"/>
  <c r="BK236" i="2"/>
  <c r="J2173" i="2"/>
  <c r="BK1916" i="2"/>
  <c r="BK1688" i="2"/>
  <c r="BK1523" i="2"/>
  <c r="J1445" i="2"/>
  <c r="J1402" i="2"/>
  <c r="BK1384" i="2"/>
  <c r="J1354" i="2"/>
  <c r="J1327" i="2"/>
  <c r="BK1281" i="2"/>
  <c r="J1249" i="2"/>
  <c r="BK1227" i="2"/>
  <c r="BK1206" i="2"/>
  <c r="BK1062" i="2"/>
  <c r="J1006" i="2"/>
  <c r="BK761" i="2"/>
  <c r="BK448" i="2"/>
  <c r="BK297" i="2"/>
  <c r="BK178" i="2"/>
  <c r="BK2341" i="2"/>
  <c r="BK2335" i="2"/>
  <c r="J2320" i="2"/>
  <c r="J2211" i="2"/>
  <c r="J2205" i="2"/>
  <c r="J2197" i="2"/>
  <c r="J1845" i="2"/>
  <c r="J1762" i="2"/>
  <c r="BK1559" i="2"/>
  <c r="BK1431" i="2"/>
  <c r="J1380" i="2"/>
  <c r="J1335" i="2"/>
  <c r="J1298" i="2"/>
  <c r="BK1264" i="2"/>
  <c r="BK1205" i="2"/>
  <c r="J1146" i="2"/>
  <c r="BK1006" i="2"/>
  <c r="BK780" i="2"/>
  <c r="BK646" i="2"/>
  <c r="BK499" i="2"/>
  <c r="J424" i="2"/>
  <c r="J2093" i="2"/>
  <c r="BK1963" i="2"/>
  <c r="J1873" i="2"/>
  <c r="BK1747" i="2"/>
  <c r="BK1528" i="2"/>
  <c r="BK1442" i="2"/>
  <c r="BK1408" i="2"/>
  <c r="BK1380" i="2"/>
  <c r="J1334" i="2"/>
  <c r="BK1300" i="2"/>
  <c r="BK1291" i="2"/>
  <c r="J1264" i="2"/>
  <c r="J1221" i="2"/>
  <c r="J1189" i="2"/>
  <c r="BK1170" i="2"/>
  <c r="BK1078" i="2"/>
  <c r="BK969" i="2"/>
  <c r="BK872" i="2"/>
  <c r="J754" i="2"/>
  <c r="J721" i="2"/>
  <c r="J420" i="2"/>
  <c r="BK241" i="2"/>
  <c r="J2020" i="2"/>
  <c r="BK1873" i="2"/>
  <c r="BK1727" i="2"/>
  <c r="J1636" i="2"/>
  <c r="BK1520" i="2"/>
  <c r="BK1435" i="2"/>
  <c r="J1418" i="2"/>
  <c r="J1381" i="2"/>
  <c r="J1338" i="2"/>
  <c r="BK1294" i="2"/>
  <c r="BK1279" i="2"/>
  <c r="BK1258" i="2"/>
  <c r="BK1241" i="2"/>
  <c r="BK1201" i="2"/>
  <c r="J860" i="2"/>
  <c r="BK757" i="2"/>
  <c r="J437" i="2"/>
  <c r="J214" i="2"/>
  <c r="J2159" i="2"/>
  <c r="J1941" i="2"/>
  <c r="BK1706" i="2"/>
  <c r="J1528" i="2"/>
  <c r="J1438" i="2"/>
  <c r="J1384" i="2"/>
  <c r="J1345" i="2"/>
  <c r="BK1302" i="2"/>
  <c r="J1268" i="2"/>
  <c r="BK1216" i="2"/>
  <c r="J1184" i="2"/>
  <c r="BK1116" i="2"/>
  <c r="J1036" i="2"/>
  <c r="BK958" i="2"/>
  <c r="BK768" i="2"/>
  <c r="J406" i="2"/>
  <c r="J266" i="2"/>
  <c r="BK2159" i="2"/>
  <c r="J1963" i="2"/>
  <c r="J1876" i="2"/>
  <c r="J1727" i="2"/>
  <c r="BK1596" i="2"/>
  <c r="BK1473" i="2"/>
  <c r="BK1433" i="2"/>
  <c r="J1417" i="2"/>
  <c r="J1369" i="2"/>
  <c r="J1330" i="2"/>
  <c r="J1315" i="2"/>
  <c r="J1296" i="2"/>
  <c r="J1273" i="2"/>
  <c r="J1241" i="2"/>
  <c r="J1210" i="2"/>
  <c r="BK1184" i="2"/>
  <c r="BK1080" i="2"/>
  <c r="J1048" i="2"/>
  <c r="BK799" i="2"/>
  <c r="BK745" i="2"/>
  <c r="J646" i="2"/>
  <c r="BK424" i="2"/>
  <c r="J371" i="2"/>
  <c r="BK280" i="2"/>
  <c r="J185" i="2"/>
  <c r="BK2044" i="2"/>
  <c r="J1952" i="2"/>
  <c r="BK1774" i="2"/>
  <c r="J1695" i="2"/>
  <c r="J1590" i="2"/>
  <c r="BK1466" i="2"/>
  <c r="BK1425" i="2"/>
  <c r="J1389" i="2"/>
  <c r="BK1360" i="2"/>
  <c r="BK1344" i="2"/>
  <c r="J1302" i="2"/>
  <c r="J1274" i="2"/>
  <c r="BK1222" i="2"/>
  <c r="J1167" i="2"/>
  <c r="J1102" i="2"/>
  <c r="J997" i="2"/>
  <c r="BK894" i="2"/>
  <c r="BK773" i="2"/>
  <c r="BK737" i="2"/>
  <c r="J440" i="2"/>
  <c r="BK385" i="2"/>
  <c r="J168" i="2"/>
  <c r="BK2021" i="2"/>
  <c r="J1916" i="2"/>
  <c r="BK1525" i="2"/>
  <c r="J1437" i="2"/>
  <c r="BK1410" i="2"/>
  <c r="BK1382" i="2"/>
  <c r="J1340" i="2"/>
  <c r="J1329" i="2"/>
  <c r="J1295" i="2"/>
  <c r="BK1276" i="2"/>
  <c r="J1232" i="2"/>
  <c r="BK1189" i="2"/>
  <c r="BK1102" i="2"/>
  <c r="J958" i="2"/>
  <c r="J662" i="2"/>
  <c r="BK396" i="2"/>
  <c r="J330" i="2"/>
  <c r="BK248" i="2"/>
  <c r="BK2140" i="2"/>
  <c r="J1833" i="2"/>
  <c r="BK1617" i="2"/>
  <c r="J1502" i="2"/>
  <c r="BK1427" i="2"/>
  <c r="BK1389" i="2"/>
  <c r="J1364" i="2"/>
  <c r="J1347" i="2"/>
  <c r="J1313" i="2"/>
  <c r="BK1277" i="2"/>
  <c r="BK1251" i="2"/>
  <c r="J1228" i="2"/>
  <c r="J1207" i="2"/>
  <c r="BK1057" i="2"/>
  <c r="BK802" i="2"/>
  <c r="BK720" i="2"/>
  <c r="J507" i="2"/>
  <c r="BK379" i="2"/>
  <c r="J216" i="2"/>
  <c r="J2342" i="2"/>
  <c r="J2335" i="2"/>
  <c r="BK2320" i="2"/>
  <c r="BK2218" i="2"/>
  <c r="BK2208" i="2"/>
  <c r="J2199" i="2"/>
  <c r="BK2101" i="2"/>
  <c r="J1826" i="2"/>
  <c r="J1706" i="2"/>
  <c r="BK1645" i="2"/>
  <c r="BK1483" i="2"/>
  <c r="J1399" i="2"/>
  <c r="J1341" i="2"/>
  <c r="BK1307" i="2"/>
  <c r="BK1268" i="2"/>
  <c r="BK1229" i="2"/>
  <c r="BK1195" i="2"/>
  <c r="BK1109" i="2"/>
  <c r="BK927" i="2"/>
  <c r="J777" i="2"/>
  <c r="BK693" i="2"/>
  <c r="BK487" i="2"/>
  <c r="BK348" i="2"/>
  <c r="J2140" i="2"/>
  <c r="BK1859" i="2"/>
  <c r="J1741" i="2"/>
  <c r="BK1599" i="2"/>
  <c r="J1452" i="2"/>
  <c r="BK1421" i="2"/>
  <c r="J1401" i="2"/>
  <c r="BK1358" i="2"/>
  <c r="J1310" i="2"/>
  <c r="J1294" i="2"/>
  <c r="J1266" i="2"/>
  <c r="J1219" i="2"/>
  <c r="BK1186" i="2"/>
  <c r="J1107" i="2"/>
  <c r="BK1028" i="2"/>
  <c r="J829" i="2"/>
  <c r="BK705" i="2"/>
  <c r="BK440" i="2"/>
  <c r="BK254" i="2"/>
  <c r="J2117" i="2"/>
  <c r="J1997" i="2"/>
  <c r="J1764" i="2"/>
  <c r="BK1644" i="2"/>
  <c r="BK1541" i="2"/>
  <c r="J1457" i="2"/>
  <c r="J1428" i="2"/>
  <c r="J1395" i="2"/>
  <c r="J1353" i="2"/>
  <c r="BK1306" i="2"/>
  <c r="J1277" i="2"/>
  <c r="J1257" i="2"/>
  <c r="J1203" i="2"/>
  <c r="BK1191" i="2"/>
  <c r="BK762" i="2"/>
  <c r="J590" i="2"/>
  <c r="BK345" i="2"/>
  <c r="BK216" i="2"/>
  <c r="BK2137" i="2"/>
  <c r="J1957" i="2"/>
  <c r="J1774" i="2"/>
  <c r="BK1535" i="2"/>
  <c r="J1450" i="2"/>
  <c r="J1411" i="2"/>
  <c r="BK1386" i="2"/>
  <c r="BK1347" i="2"/>
  <c r="BK1316" i="2"/>
  <c r="J1292" i="2"/>
  <c r="BK1245" i="2"/>
  <c r="BK1193" i="2"/>
  <c r="J1109" i="2"/>
  <c r="J1057" i="2"/>
  <c r="J894" i="2"/>
  <c r="BK722" i="2"/>
  <c r="BK507" i="2"/>
  <c r="BK272" i="2"/>
  <c r="J2165" i="2"/>
  <c r="J1966" i="2"/>
  <c r="J1804" i="2"/>
  <c r="J1608" i="2"/>
  <c r="BK1534" i="2"/>
  <c r="BK1443" i="2"/>
  <c r="J1422" i="2"/>
  <c r="BK1402" i="2"/>
  <c r="BK1359" i="2"/>
  <c r="BK1323" i="2"/>
  <c r="J1303" i="2"/>
  <c r="J1278" i="2"/>
  <c r="J1243" i="2"/>
  <c r="BK1217" i="2"/>
  <c r="BK1197" i="2"/>
  <c r="J1062" i="2"/>
  <c r="J876" i="2"/>
  <c r="J796" i="2"/>
  <c r="J720" i="2"/>
  <c r="J432" i="2"/>
  <c r="BK368" i="2"/>
  <c r="J260" i="2"/>
  <c r="J209" i="2"/>
  <c r="BK2096" i="2"/>
  <c r="J1947" i="2"/>
  <c r="J1747" i="2"/>
  <c r="J1633" i="2"/>
  <c r="J1510" i="2"/>
  <c r="BK1453" i="2"/>
  <c r="BK1424" i="2"/>
  <c r="BK1365" i="2"/>
  <c r="J1346" i="2"/>
  <c r="BK1322" i="2"/>
  <c r="BK1298" i="2"/>
  <c r="BK1265" i="2"/>
  <c r="J1196" i="2"/>
  <c r="BK1114" i="2"/>
  <c r="BK1060" i="2"/>
  <c r="BK1000" i="2"/>
  <c r="BK840" i="2"/>
  <c r="J765" i="2"/>
  <c r="J584" i="2"/>
  <c r="J244" i="2"/>
  <c r="J175" i="2"/>
  <c r="BK2068" i="2"/>
  <c r="BK1921" i="2"/>
  <c r="J1645" i="2"/>
  <c r="BK1449" i="2"/>
  <c r="BK1409" i="2"/>
  <c r="J1385" i="2"/>
  <c r="J1332" i="2"/>
  <c r="BK1319" i="2"/>
  <c r="J1287" i="2"/>
  <c r="BK1273" i="2"/>
  <c r="J1230" i="2"/>
  <c r="J1198" i="2"/>
  <c r="BK1121" i="2"/>
  <c r="J1034" i="2"/>
  <c r="J872" i="2"/>
  <c r="BK628" i="2"/>
  <c r="J407" i="2"/>
  <c r="J310" i="2"/>
  <c r="BK230" i="2"/>
  <c r="BK168" i="2"/>
  <c r="BK2041" i="2"/>
  <c r="BK1763" i="2"/>
  <c r="J1580" i="2"/>
  <c r="J1448" i="2"/>
  <c r="BK1411" i="2"/>
  <c r="BK1392" i="2"/>
  <c r="BK1356" i="2"/>
  <c r="J1325" i="2"/>
  <c r="BK1269" i="2"/>
  <c r="BK1239" i="2"/>
  <c r="BK1211" i="2"/>
  <c r="J1058" i="2"/>
  <c r="BK930" i="2"/>
  <c r="BK779" i="2"/>
  <c r="BK711" i="2"/>
  <c r="BK470" i="2"/>
  <c r="J388" i="2"/>
  <c r="BK198" i="2"/>
  <c r="BK2339" i="2"/>
  <c r="BK2334" i="2"/>
  <c r="BK2292" i="2"/>
  <c r="BK2244" i="2"/>
  <c r="BK2209" i="2"/>
  <c r="J2202" i="2"/>
  <c r="J2183" i="2"/>
  <c r="J1768" i="2"/>
  <c r="BK1696" i="2"/>
  <c r="J1520" i="2"/>
  <c r="J1442" i="2"/>
  <c r="J1390" i="2"/>
  <c r="J1357" i="2"/>
  <c r="J1309" i="2"/>
  <c r="BK1280" i="2"/>
  <c r="BK1249" i="2"/>
  <c r="J1191" i="2"/>
  <c r="J1119" i="2"/>
  <c r="BK903" i="2"/>
  <c r="J773" i="2"/>
  <c r="BK554" i="2"/>
  <c r="BK416" i="2"/>
  <c r="BK316" i="2"/>
  <c r="BK2135" i="2"/>
  <c r="J1888" i="2"/>
  <c r="J1687" i="2"/>
  <c r="BK1512" i="2"/>
  <c r="BK1441" i="2"/>
  <c r="J1412" i="2"/>
  <c r="J1366" i="2"/>
  <c r="BK1318" i="2"/>
  <c r="BK1287" i="2"/>
  <c r="BK1267" i="2"/>
  <c r="BK1235" i="2"/>
  <c r="BK1200" i="2"/>
  <c r="BK857" i="2"/>
  <c r="BK688" i="2"/>
  <c r="J448" i="2"/>
  <c r="BK310" i="2"/>
  <c r="BK209" i="2"/>
  <c r="J2143" i="2"/>
  <c r="J1971" i="2"/>
  <c r="BK1636" i="2"/>
  <c r="BK1510" i="2"/>
  <c r="BK1423" i="2"/>
  <c r="J1377" i="2"/>
  <c r="BK1338" i="2"/>
  <c r="BK1296" i="2"/>
  <c r="BK1270" i="2"/>
  <c r="BK1230" i="2"/>
  <c r="J1186" i="2"/>
  <c r="BK1095" i="2"/>
  <c r="J991" i="2"/>
  <c r="J779" i="2"/>
  <c r="J587" i="2"/>
  <c r="J286" i="2"/>
  <c r="J2047" i="2"/>
  <c r="BK1955" i="2"/>
  <c r="BK1768" i="2"/>
  <c r="BK1686" i="2"/>
  <c r="BK1481" i="2"/>
  <c r="J1427" i="2"/>
  <c r="J1393" i="2"/>
  <c r="BK1340" i="2"/>
  <c r="J1323" i="2"/>
  <c r="J1297" i="2"/>
  <c r="BK1254" i="2"/>
  <c r="J1224" i="2"/>
  <c r="BK1198" i="2"/>
  <c r="J1170" i="2"/>
  <c r="J1031" i="2"/>
  <c r="J802" i="2"/>
  <c r="J752" i="2"/>
  <c r="J610" i="2"/>
  <c r="BK407" i="2"/>
  <c r="J297" i="2"/>
  <c r="J236" i="2"/>
  <c r="BK165" i="2"/>
  <c r="BK1960" i="2"/>
  <c r="BK1876" i="2"/>
  <c r="BK1711" i="2"/>
  <c r="BK1459" i="2"/>
  <c r="BK1437" i="2"/>
  <c r="BK1416" i="2"/>
  <c r="BK1352" i="2"/>
  <c r="J1331" i="2"/>
  <c r="J1293" i="2"/>
  <c r="BK1243" i="2"/>
  <c r="J1211" i="2"/>
  <c r="J1178" i="2"/>
  <c r="J1097" i="2"/>
  <c r="BK1040" i="2"/>
  <c r="J966" i="2"/>
  <c r="J823" i="2"/>
  <c r="J711" i="2"/>
  <c r="J400" i="2"/>
  <c r="BK2173" i="2"/>
  <c r="BK1833" i="2"/>
  <c r="BK1590" i="2"/>
  <c r="J1416" i="2"/>
  <c r="BK1400" i="2"/>
  <c r="J1355" i="2"/>
  <c r="BK1328" i="2"/>
  <c r="BK1289" i="2"/>
  <c r="BK1262" i="2"/>
  <c r="J1216" i="2"/>
  <c r="BK1178" i="2"/>
  <c r="J1100" i="2"/>
  <c r="BK765" i="2"/>
  <c r="BK557" i="2"/>
  <c r="BK371" i="2"/>
  <c r="J249" i="2"/>
  <c r="BK175" i="2"/>
  <c r="BK2065" i="2"/>
  <c r="BK1633" i="2"/>
  <c r="BK1461" i="2"/>
  <c r="J1400" i="2"/>
  <c r="BK1377" i="2"/>
  <c r="BK1337" i="2"/>
  <c r="BK1308" i="2"/>
  <c r="BK1253" i="2"/>
  <c r="BK1223" i="2"/>
  <c r="J1065" i="2"/>
  <c r="BK950" i="2"/>
  <c r="J770" i="2"/>
  <c r="J581" i="2"/>
  <c r="BK413" i="2"/>
  <c r="J204" i="2"/>
  <c r="J2341" i="2"/>
  <c r="BK2282" i="2"/>
  <c r="BK2211" i="2"/>
  <c r="J2208" i="2"/>
  <c r="BK2191" i="2"/>
  <c r="J2041" i="2"/>
  <c r="BK1759" i="2"/>
  <c r="J1666" i="2"/>
  <c r="J1486" i="2"/>
  <c r="J1425" i="2"/>
  <c r="J1367" i="2"/>
  <c r="BK1330" i="2"/>
  <c r="BK1297" i="2"/>
  <c r="BK1257" i="2"/>
  <c r="BK1203" i="2"/>
  <c r="BK1181" i="2"/>
  <c r="BK1100" i="2"/>
  <c r="J846" i="2"/>
  <c r="BK721" i="2"/>
  <c r="BK523" i="2"/>
  <c r="BK445" i="2"/>
  <c r="J165" i="2"/>
  <c r="BK2117" i="2"/>
  <c r="J1936" i="2"/>
  <c r="J1800" i="2"/>
  <c r="J1700" i="2"/>
  <c r="J1453" i="2"/>
  <c r="BK1436" i="2"/>
  <c r="J1405" i="2"/>
  <c r="BK1369" i="2"/>
  <c r="BK1329" i="2"/>
  <c r="J1304" i="2"/>
  <c r="J1283" i="2"/>
  <c r="J1247" i="2"/>
  <c r="J1200" i="2"/>
  <c r="J1163" i="2"/>
  <c r="J1060" i="2"/>
  <c r="J900" i="2"/>
  <c r="J757" i="2"/>
  <c r="J523" i="2"/>
  <c r="BK260" i="2"/>
  <c r="J2141" i="2"/>
  <c r="J2000" i="2"/>
  <c r="J1859" i="2"/>
  <c r="BK1700" i="2"/>
  <c r="BK1608" i="2"/>
  <c r="BK1468" i="2"/>
  <c r="J1426" i="2"/>
  <c r="BK1393" i="2"/>
  <c r="J1348" i="2"/>
  <c r="BK1310" i="2"/>
  <c r="BK1284" i="2"/>
  <c r="J1263" i="2"/>
  <c r="J1227" i="2"/>
  <c r="BK803" i="2"/>
  <c r="J745" i="2"/>
  <c r="J470" i="2"/>
  <c r="BK365" i="2"/>
  <c r="BK239" i="2"/>
  <c r="J179" i="2"/>
  <c r="J1918" i="2"/>
  <c r="BK1666" i="2"/>
  <c r="J1523" i="2"/>
  <c r="BK1446" i="2"/>
  <c r="BK1403" i="2"/>
  <c r="BK1339" i="2"/>
  <c r="BK1309" i="2"/>
  <c r="BK1285" i="2"/>
  <c r="BK1247" i="2"/>
  <c r="J1204" i="2"/>
  <c r="BK1166" i="2"/>
  <c r="BK1065" i="2"/>
  <c r="BK997" i="2"/>
  <c r="J799" i="2"/>
  <c r="BK662" i="2"/>
  <c r="BK394" i="2"/>
  <c r="BK171" i="2"/>
  <c r="J2044" i="2"/>
  <c r="BK1888" i="2"/>
  <c r="BK1753" i="2"/>
  <c r="J1634" i="2"/>
  <c r="BK1547" i="2"/>
  <c r="J1447" i="2"/>
  <c r="J1423" i="2"/>
  <c r="BK1405" i="2"/>
  <c r="BK1336" i="2"/>
  <c r="J1316" i="2"/>
  <c r="BK1292" i="2"/>
  <c r="J1271" i="2"/>
  <c r="J1233" i="2"/>
  <c r="J1214" i="2"/>
  <c r="J1190" i="2"/>
  <c r="BK1107" i="2"/>
  <c r="BK900" i="2"/>
  <c r="BK800" i="2"/>
  <c r="J722" i="2"/>
  <c r="J445" i="2"/>
  <c r="J378" i="2"/>
  <c r="J272" i="2"/>
  <c r="BK179" i="2"/>
  <c r="J1977" i="2"/>
  <c r="BK1918" i="2"/>
  <c r="J1843" i="2"/>
  <c r="BK1708" i="2"/>
  <c r="J1599" i="2"/>
  <c r="J1471" i="2"/>
  <c r="BK1450" i="2"/>
  <c r="BK1406" i="2"/>
  <c r="BK1361" i="2"/>
  <c r="BK1345" i="2"/>
  <c r="J1321" i="2"/>
  <c r="J1280" i="2"/>
  <c r="BK1237" i="2"/>
  <c r="J1193" i="2"/>
  <c r="BK1146" i="2"/>
  <c r="BK1056" i="2"/>
  <c r="J950" i="2"/>
  <c r="J800" i="2"/>
  <c r="BK590" i="2"/>
  <c r="BK420" i="2"/>
  <c r="BK247" i="2"/>
  <c r="J159" i="2"/>
  <c r="BK1952" i="2"/>
  <c r="BK1703" i="2"/>
  <c r="J1514" i="2"/>
  <c r="BK1426" i="2"/>
  <c r="BK1396" i="2"/>
  <c r="J1363" i="2"/>
  <c r="BK1327" i="2"/>
  <c r="BK1311" i="2"/>
  <c r="J1270" i="2"/>
  <c r="J1220" i="2"/>
  <c r="BK1185" i="2"/>
  <c r="J1055" i="2"/>
  <c r="BK870" i="2"/>
  <c r="BK432" i="2"/>
  <c r="BK375" i="2"/>
  <c r="BK266" i="2"/>
  <c r="BK185" i="2"/>
  <c r="BK2088" i="2"/>
  <c r="J1811" i="2"/>
  <c r="J1602" i="2"/>
  <c r="J1463" i="2"/>
  <c r="J1408" i="2"/>
  <c r="J1388" i="2"/>
  <c r="J1360" i="2"/>
  <c r="J1342" i="2"/>
  <c r="J1311" i="2"/>
  <c r="BK1263" i="2"/>
  <c r="J1242" i="2"/>
  <c r="J1222" i="2"/>
  <c r="J1080" i="2"/>
  <c r="BK843" i="2"/>
  <c r="J758" i="2"/>
  <c r="J557" i="2"/>
  <c r="BK437" i="2"/>
  <c r="BK227" i="2"/>
  <c r="BK2342" i="2"/>
  <c r="J2331" i="2"/>
  <c r="J2218" i="2"/>
  <c r="BK2205" i="2"/>
  <c r="J2191" i="2"/>
  <c r="BK2020" i="2"/>
  <c r="BK1740" i="2"/>
  <c r="J1525" i="2"/>
  <c r="J1455" i="2"/>
  <c r="BK1413" i="2"/>
  <c r="BK1364" i="2"/>
  <c r="BK1324" i="2"/>
  <c r="J1285" i="2"/>
  <c r="BK1225" i="2"/>
  <c r="J1201" i="2"/>
  <c r="BK1177" i="2"/>
  <c r="J1083" i="2"/>
  <c r="BK911" i="2"/>
  <c r="J775" i="2"/>
  <c r="J573" i="2"/>
  <c r="J499" i="2"/>
  <c r="J413" i="2"/>
  <c r="J300" i="2"/>
  <c r="J2099" i="2"/>
  <c r="J1950" i="2"/>
  <c r="BK1843" i="2"/>
  <c r="J1756" i="2"/>
  <c r="BK1695" i="2"/>
  <c r="BK1502" i="2"/>
  <c r="J1444" i="2"/>
  <c r="J1410" i="2"/>
  <c r="J1379" i="2"/>
  <c r="J1339" i="2"/>
  <c r="J1318" i="2"/>
  <c r="J1284" i="2"/>
  <c r="BK1261" i="2"/>
  <c r="BK1214" i="2"/>
  <c r="J1121" i="2"/>
  <c r="BK1031" i="2"/>
  <c r="BK876" i="2"/>
  <c r="J762" i="2"/>
  <c r="J714" i="2"/>
  <c r="BK517" i="2"/>
  <c r="J239" i="2"/>
  <c r="BK2099" i="2"/>
  <c r="J1969" i="2"/>
  <c r="J1842" i="2"/>
  <c r="BK1694" i="2"/>
  <c r="J1577" i="2"/>
  <c r="BK1486" i="2"/>
  <c r="J1431" i="2"/>
  <c r="J1397" i="2"/>
  <c r="J1361" i="2"/>
  <c r="BK1332" i="2"/>
  <c r="BK1288" i="2"/>
  <c r="J1265" i="2"/>
  <c r="BK1250" i="2"/>
  <c r="BK1212" i="2"/>
  <c r="BK776" i="2"/>
  <c r="BK632" i="2"/>
  <c r="BK400" i="2"/>
  <c r="J248" i="2"/>
  <c r="J2175" i="2"/>
  <c r="BK1997" i="2"/>
  <c r="J1753" i="2"/>
  <c r="BK1553" i="2"/>
  <c r="J1449" i="2"/>
  <c r="J1406" i="2"/>
  <c r="BK1366" i="2"/>
  <c r="BK1335" i="2"/>
  <c r="J1305" i="2"/>
  <c r="J1282" i="2"/>
  <c r="BK1233" i="2"/>
  <c r="BK1202" i="2"/>
  <c r="J1172" i="2"/>
  <c r="BK1053" i="2"/>
  <c r="BK966" i="2"/>
  <c r="J705" i="2"/>
  <c r="J396" i="2"/>
  <c r="BK219" i="2"/>
  <c r="J2101" i="2"/>
  <c r="BK1815" i="2"/>
  <c r="J1740" i="2"/>
  <c r="J1605" i="2"/>
  <c r="J1456" i="2"/>
  <c r="J1424" i="2"/>
  <c r="J1396" i="2"/>
  <c r="BK1346" i="2"/>
  <c r="J1320" i="2"/>
  <c r="J1290" i="2"/>
  <c r="J1262" i="2"/>
  <c r="BK1221" i="2"/>
  <c r="J1206" i="2"/>
  <c r="J1177" i="2"/>
  <c r="J1056" i="2"/>
  <c r="J840" i="2"/>
  <c r="J780" i="2"/>
  <c r="BK734" i="2"/>
  <c r="BK532" i="2"/>
  <c r="BK374" i="2"/>
  <c r="BK286" i="2"/>
  <c r="J241" i="2"/>
  <c r="BK172" i="2"/>
  <c r="BK2093" i="2"/>
  <c r="BK1936" i="2"/>
  <c r="BK1845" i="2"/>
  <c r="J1635" i="2"/>
  <c r="J1512" i="2"/>
  <c r="BK1444" i="2"/>
  <c r="J1421" i="2"/>
  <c r="BK1387" i="2"/>
  <c r="BK1351" i="2"/>
  <c r="BK1304" i="2"/>
  <c r="BK1271" i="2"/>
  <c r="BK1219" i="2"/>
  <c r="J1187" i="2"/>
  <c r="BK1163" i="2"/>
  <c r="BK1085" i="2"/>
  <c r="BK1036" i="2"/>
  <c r="J930" i="2"/>
  <c r="BK770" i="2"/>
  <c r="J688" i="2"/>
  <c r="BK406" i="2"/>
  <c r="J254" i="2"/>
  <c r="BK191" i="2"/>
  <c r="BK2143" i="2"/>
  <c r="BK1957" i="2"/>
  <c r="J1759" i="2"/>
  <c r="BK1602" i="2"/>
  <c r="J1443" i="2"/>
  <c r="BK1414" i="2"/>
  <c r="J1387" i="2"/>
  <c r="BK1342" i="2"/>
  <c r="BK1331" i="2"/>
  <c r="J1279" i="2"/>
  <c r="BK1240" i="2"/>
  <c r="BK1213" i="2"/>
  <c r="J1166" i="2"/>
  <c r="BK991" i="2"/>
  <c r="BK860" i="2"/>
  <c r="J410" i="2"/>
  <c r="J348" i="2"/>
  <c r="BK244" i="2"/>
  <c r="BK2165" i="2"/>
  <c r="BK1950" i="2"/>
  <c r="BK1756" i="2"/>
  <c r="J1553" i="2"/>
  <c r="BK1471" i="2"/>
  <c r="BK1428" i="2"/>
  <c r="BK1394" i="2"/>
  <c r="J1358" i="2"/>
  <c r="BK1343" i="2"/>
  <c r="BK1295" i="2"/>
  <c r="BK1260" i="2"/>
  <c r="BK1232" i="2"/>
  <c r="J1218" i="2"/>
  <c r="BK1104" i="2"/>
  <c r="J856" i="2"/>
  <c r="J578" i="2"/>
  <c r="BK442" i="2"/>
  <c r="J342" i="2"/>
  <c r="AS94" i="1"/>
  <c r="J2338" i="2"/>
  <c r="BK2331" i="2"/>
  <c r="BK2254" i="2"/>
  <c r="BK2210" i="2"/>
  <c r="BK2202" i="2"/>
  <c r="BK2183" i="2"/>
  <c r="J1944" i="2"/>
  <c r="BK1765" i="2"/>
  <c r="J1541" i="2"/>
  <c r="J1460" i="2"/>
  <c r="J1414" i="2"/>
  <c r="BK1354" i="2"/>
  <c r="J1312" i="2"/>
  <c r="BK1283" i="2"/>
  <c r="J1250" i="2"/>
  <c r="BK1207" i="2"/>
  <c r="BK1188" i="2"/>
  <c r="J1116" i="2"/>
  <c r="BK1037" i="2"/>
  <c r="J803" i="2"/>
  <c r="BK584" i="2"/>
  <c r="J487" i="2"/>
  <c r="BK410" i="2"/>
  <c r="BK158" i="2" l="1"/>
  <c r="BK210" i="2"/>
  <c r="J210" i="2"/>
  <c r="J97" i="2" s="1"/>
  <c r="BK364" i="2"/>
  <c r="J364" i="2" s="1"/>
  <c r="J99" i="2" s="1"/>
  <c r="R423" i="2"/>
  <c r="R766" i="2"/>
  <c r="R1115" i="2"/>
  <c r="T1259" i="2"/>
  <c r="T1398" i="2"/>
  <c r="BK1524" i="2"/>
  <c r="J1524" i="2" s="1"/>
  <c r="J125" i="2" s="1"/>
  <c r="BK1844" i="2"/>
  <c r="J1844" i="2"/>
  <c r="J127" i="2" s="1"/>
  <c r="R1937" i="2"/>
  <c r="R158" i="2"/>
  <c r="R210" i="2"/>
  <c r="R364" i="2"/>
  <c r="P423" i="2"/>
  <c r="P766" i="2"/>
  <c r="BK1067" i="2"/>
  <c r="BK1103" i="2"/>
  <c r="J1103" i="2"/>
  <c r="J108" i="2"/>
  <c r="BK1173" i="2"/>
  <c r="J1173" i="2" s="1"/>
  <c r="J110" i="2" s="1"/>
  <c r="BK1194" i="2"/>
  <c r="J1194" i="2"/>
  <c r="J111" i="2" s="1"/>
  <c r="BK1208" i="2"/>
  <c r="J1208" i="2"/>
  <c r="J112" i="2"/>
  <c r="BK1226" i="2"/>
  <c r="J1226" i="2"/>
  <c r="J113" i="2"/>
  <c r="T1226" i="2"/>
  <c r="BK1238" i="2"/>
  <c r="J1238" i="2"/>
  <c r="J115" i="2"/>
  <c r="BK1244" i="2"/>
  <c r="J1244" i="2" s="1"/>
  <c r="J116" i="2" s="1"/>
  <c r="BK1398" i="2"/>
  <c r="J1398" i="2"/>
  <c r="J120" i="2" s="1"/>
  <c r="P1524" i="2"/>
  <c r="P2198" i="2"/>
  <c r="T253" i="2"/>
  <c r="BK423" i="2"/>
  <c r="J423" i="2"/>
  <c r="J100" i="2" s="1"/>
  <c r="T766" i="2"/>
  <c r="P1067" i="2"/>
  <c r="R1103" i="2"/>
  <c r="R1173" i="2"/>
  <c r="R1194" i="2"/>
  <c r="P1208" i="2"/>
  <c r="P1226" i="2"/>
  <c r="R1231" i="2"/>
  <c r="R1238" i="2"/>
  <c r="R1244" i="2"/>
  <c r="R1398" i="2"/>
  <c r="T1430" i="2"/>
  <c r="T1462" i="2"/>
  <c r="P1707" i="2"/>
  <c r="BK1970" i="2"/>
  <c r="J1970" i="2" s="1"/>
  <c r="J129" i="2" s="1"/>
  <c r="T2142" i="2"/>
  <c r="R2198" i="2"/>
  <c r="R253" i="2"/>
  <c r="T447" i="2"/>
  <c r="R748" i="2"/>
  <c r="P1115" i="2"/>
  <c r="BK1259" i="2"/>
  <c r="J1259" i="2"/>
  <c r="J117" i="2" s="1"/>
  <c r="T1378" i="2"/>
  <c r="T1368" i="2"/>
  <c r="R1524" i="2"/>
  <c r="T1844" i="2"/>
  <c r="R2142" i="2"/>
  <c r="BK2198" i="2"/>
  <c r="J2198" i="2"/>
  <c r="J131" i="2" s="1"/>
  <c r="T2198" i="2"/>
  <c r="BK253" i="2"/>
  <c r="J253" i="2"/>
  <c r="J98" i="2" s="1"/>
  <c r="R447" i="2"/>
  <c r="P748" i="2"/>
  <c r="T1054" i="2"/>
  <c r="T1115" i="2"/>
  <c r="R1259" i="2"/>
  <c r="P1398" i="2"/>
  <c r="R1430" i="2"/>
  <c r="P1462" i="2"/>
  <c r="P1482" i="2"/>
  <c r="T1482" i="2"/>
  <c r="P1513" i="2"/>
  <c r="T1513" i="2"/>
  <c r="T1707" i="2"/>
  <c r="P1937" i="2"/>
  <c r="T1970" i="2"/>
  <c r="BK2217" i="2"/>
  <c r="J2217" i="2"/>
  <c r="J132" i="2" s="1"/>
  <c r="P158" i="2"/>
  <c r="P210" i="2"/>
  <c r="P364" i="2"/>
  <c r="BK447" i="2"/>
  <c r="J447" i="2"/>
  <c r="J101" i="2" s="1"/>
  <c r="BK748" i="2"/>
  <c r="J748" i="2"/>
  <c r="J102" i="2"/>
  <c r="BK1054" i="2"/>
  <c r="J1054" i="2"/>
  <c r="J104" i="2"/>
  <c r="R1067" i="2"/>
  <c r="T1103" i="2"/>
  <c r="P1173" i="2"/>
  <c r="P1194" i="2"/>
  <c r="R1208" i="2"/>
  <c r="R1226" i="2"/>
  <c r="P1231" i="2"/>
  <c r="P1238" i="2"/>
  <c r="P1244" i="2"/>
  <c r="R1378" i="2"/>
  <c r="R1368" i="2"/>
  <c r="T1524" i="2"/>
  <c r="P1844" i="2"/>
  <c r="T1937" i="2"/>
  <c r="BK2142" i="2"/>
  <c r="J2142" i="2"/>
  <c r="J130" i="2"/>
  <c r="T2217" i="2"/>
  <c r="T2333" i="2"/>
  <c r="T2332" i="2"/>
  <c r="BK2337" i="2"/>
  <c r="J2337" i="2" s="1"/>
  <c r="J137" i="2" s="1"/>
  <c r="R2337" i="2"/>
  <c r="P253" i="2"/>
  <c r="P447" i="2"/>
  <c r="T748" i="2"/>
  <c r="R1054" i="2"/>
  <c r="T1067" i="2"/>
  <c r="P1103" i="2"/>
  <c r="P1259" i="2"/>
  <c r="P1378" i="2"/>
  <c r="P1368" i="2"/>
  <c r="P1430" i="2"/>
  <c r="R1462" i="2"/>
  <c r="BK1707" i="2"/>
  <c r="J1707" i="2"/>
  <c r="J126" i="2" s="1"/>
  <c r="R1844" i="2"/>
  <c r="BK1937" i="2"/>
  <c r="J1937" i="2"/>
  <c r="J128" i="2" s="1"/>
  <c r="P1970" i="2"/>
  <c r="P2217" i="2"/>
  <c r="P2333" i="2"/>
  <c r="P2332" i="2" s="1"/>
  <c r="BK2340" i="2"/>
  <c r="J2340" i="2"/>
  <c r="J138" i="2"/>
  <c r="T158" i="2"/>
  <c r="T210" i="2"/>
  <c r="T364" i="2"/>
  <c r="T423" i="2"/>
  <c r="BK766" i="2"/>
  <c r="J766" i="2"/>
  <c r="J103" i="2"/>
  <c r="P1054" i="2"/>
  <c r="BK1115" i="2"/>
  <c r="J1115" i="2"/>
  <c r="J109" i="2"/>
  <c r="T1173" i="2"/>
  <c r="T1194" i="2"/>
  <c r="T1208" i="2"/>
  <c r="BK1231" i="2"/>
  <c r="J1231" i="2"/>
  <c r="J114" i="2" s="1"/>
  <c r="T1231" i="2"/>
  <c r="T1238" i="2"/>
  <c r="T1244" i="2"/>
  <c r="BK1378" i="2"/>
  <c r="J1378" i="2"/>
  <c r="J119" i="2"/>
  <c r="BK1430" i="2"/>
  <c r="J1430" i="2" s="1"/>
  <c r="J121" i="2" s="1"/>
  <c r="BK1462" i="2"/>
  <c r="J1462" i="2"/>
  <c r="J122" i="2" s="1"/>
  <c r="BK1482" i="2"/>
  <c r="J1482" i="2"/>
  <c r="J123" i="2"/>
  <c r="R1482" i="2"/>
  <c r="BK1513" i="2"/>
  <c r="J1513" i="2"/>
  <c r="J124" i="2"/>
  <c r="R1513" i="2"/>
  <c r="R1707" i="2"/>
  <c r="R1970" i="2"/>
  <c r="P2142" i="2"/>
  <c r="R2217" i="2"/>
  <c r="BK2333" i="2"/>
  <c r="BK2332" i="2"/>
  <c r="J2332" i="2"/>
  <c r="J134" i="2" s="1"/>
  <c r="R2333" i="2"/>
  <c r="R2332" i="2"/>
  <c r="P2337" i="2"/>
  <c r="T2337" i="2"/>
  <c r="P2340" i="2"/>
  <c r="R2340" i="2"/>
  <c r="T2340" i="2"/>
  <c r="BK2330" i="2"/>
  <c r="J2330" i="2" s="1"/>
  <c r="J133" i="2" s="1"/>
  <c r="BK1064" i="2"/>
  <c r="J1064" i="2" s="1"/>
  <c r="J105" i="2" s="1"/>
  <c r="BK1368" i="2"/>
  <c r="J1368" i="2"/>
  <c r="J118" i="2" s="1"/>
  <c r="BE160" i="2"/>
  <c r="BE171" i="2"/>
  <c r="BE185" i="2"/>
  <c r="BE214" i="2"/>
  <c r="BE219" i="2"/>
  <c r="BE247" i="2"/>
  <c r="BE249" i="2"/>
  <c r="BE250" i="2"/>
  <c r="BE266" i="2"/>
  <c r="BE269" i="2"/>
  <c r="BE375" i="2"/>
  <c r="BE378" i="2"/>
  <c r="BE420" i="2"/>
  <c r="BE442" i="2"/>
  <c r="BE448" i="2"/>
  <c r="BE470" i="2"/>
  <c r="BE484" i="2"/>
  <c r="BE487" i="2"/>
  <c r="BE499" i="2"/>
  <c r="BE517" i="2"/>
  <c r="BE557" i="2"/>
  <c r="BE720" i="2"/>
  <c r="BE767" i="2"/>
  <c r="BE770" i="2"/>
  <c r="BE800" i="2"/>
  <c r="BE802" i="2"/>
  <c r="BE823" i="2"/>
  <c r="BE826" i="2"/>
  <c r="BE900" i="2"/>
  <c r="BE969" i="2"/>
  <c r="BE991" i="2"/>
  <c r="BE1014" i="2"/>
  <c r="BE1036" i="2"/>
  <c r="BE1048" i="2"/>
  <c r="BE1068" i="2"/>
  <c r="BE1078" i="2"/>
  <c r="BE1080" i="2"/>
  <c r="BE1097" i="2"/>
  <c r="BE1102" i="2"/>
  <c r="BE1104" i="2"/>
  <c r="BE1107" i="2"/>
  <c r="BE1189" i="2"/>
  <c r="BE1190" i="2"/>
  <c r="BE1196" i="2"/>
  <c r="BE1200" i="2"/>
  <c r="BE1219" i="2"/>
  <c r="BE1237" i="2"/>
  <c r="BE1239" i="2"/>
  <c r="BE1240" i="2"/>
  <c r="BE1241" i="2"/>
  <c r="BE1243" i="2"/>
  <c r="BE1262" i="2"/>
  <c r="BE1263" i="2"/>
  <c r="BE1278" i="2"/>
  <c r="BE1286" i="2"/>
  <c r="BE1289" i="2"/>
  <c r="BE1295" i="2"/>
  <c r="BE1299" i="2"/>
  <c r="BE1301" i="2"/>
  <c r="BE1302" i="2"/>
  <c r="BE1305" i="2"/>
  <c r="BE1309" i="2"/>
  <c r="BE1321" i="2"/>
  <c r="BE1332" i="2"/>
  <c r="BE1333" i="2"/>
  <c r="BE1336" i="2"/>
  <c r="BE1337" i="2"/>
  <c r="BE1338" i="2"/>
  <c r="BE1346" i="2"/>
  <c r="BE1351" i="2"/>
  <c r="BE1369" i="2"/>
  <c r="BE1396" i="2"/>
  <c r="BE1403" i="2"/>
  <c r="BE1404" i="2"/>
  <c r="BE1410" i="2"/>
  <c r="BE1415" i="2"/>
  <c r="BE1420" i="2"/>
  <c r="BE1463" i="2"/>
  <c r="BE1502" i="2"/>
  <c r="BE1510" i="2"/>
  <c r="BE1512" i="2"/>
  <c r="BE1514" i="2"/>
  <c r="BE1534" i="2"/>
  <c r="BE1596" i="2"/>
  <c r="BE1602" i="2"/>
  <c r="BE1635" i="2"/>
  <c r="BE1697" i="2"/>
  <c r="BE1727" i="2"/>
  <c r="BE1747" i="2"/>
  <c r="BE1833" i="2"/>
  <c r="BE1888" i="2"/>
  <c r="BE1890" i="2"/>
  <c r="BE1902" i="2"/>
  <c r="BE1916" i="2"/>
  <c r="BE1938" i="2"/>
  <c r="BE1950" i="2"/>
  <c r="BE1957" i="2"/>
  <c r="BE1960" i="2"/>
  <c r="BE1971" i="2"/>
  <c r="BE2068" i="2"/>
  <c r="BE2088" i="2"/>
  <c r="BE2183" i="2"/>
  <c r="BE2191" i="2"/>
  <c r="BE2197" i="2"/>
  <c r="BE2199" i="2"/>
  <c r="BE2202" i="2"/>
  <c r="BE2205" i="2"/>
  <c r="BE2208" i="2"/>
  <c r="BE2209" i="2"/>
  <c r="BE2210" i="2"/>
  <c r="BE2211" i="2"/>
  <c r="BE2218" i="2"/>
  <c r="BE2244" i="2"/>
  <c r="BE2254" i="2"/>
  <c r="BE2282" i="2"/>
  <c r="BE2292" i="2"/>
  <c r="BE2320" i="2"/>
  <c r="BE2331" i="2"/>
  <c r="BE2334" i="2"/>
  <c r="BE2335" i="2"/>
  <c r="BE2338" i="2"/>
  <c r="BE2339" i="2"/>
  <c r="BE2341" i="2"/>
  <c r="BE2342" i="2"/>
  <c r="F90" i="2"/>
  <c r="BE159" i="2"/>
  <c r="BE179" i="2"/>
  <c r="BE191" i="2"/>
  <c r="BE209" i="2"/>
  <c r="BE239" i="2"/>
  <c r="BE248" i="2"/>
  <c r="BE272" i="2"/>
  <c r="BE300" i="2"/>
  <c r="BE310" i="2"/>
  <c r="BE345" i="2"/>
  <c r="BE385" i="2"/>
  <c r="BE406" i="2"/>
  <c r="BE416" i="2"/>
  <c r="BE432" i="2"/>
  <c r="BE440" i="2"/>
  <c r="BE573" i="2"/>
  <c r="BE587" i="2"/>
  <c r="BE693" i="2"/>
  <c r="BE745" i="2"/>
  <c r="BE749" i="2"/>
  <c r="BE765" i="2"/>
  <c r="BE768" i="2"/>
  <c r="BE840" i="2"/>
  <c r="BE1000" i="2"/>
  <c r="BE1051" i="2"/>
  <c r="BE1060" i="2"/>
  <c r="BE1109" i="2"/>
  <c r="BE1216" i="2"/>
  <c r="BE1229" i="2"/>
  <c r="BE1257" i="2"/>
  <c r="BE1266" i="2"/>
  <c r="BE1267" i="2"/>
  <c r="BE1271" i="2"/>
  <c r="BE1276" i="2"/>
  <c r="BE1291" i="2"/>
  <c r="BE1303" i="2"/>
  <c r="BE1306" i="2"/>
  <c r="BE1312" i="2"/>
  <c r="BE1320" i="2"/>
  <c r="BE1326" i="2"/>
  <c r="BE1330" i="2"/>
  <c r="BE1331" i="2"/>
  <c r="BE1334" i="2"/>
  <c r="BE1363" i="2"/>
  <c r="BE1367" i="2"/>
  <c r="BE1386" i="2"/>
  <c r="BE1390" i="2"/>
  <c r="BE1393" i="2"/>
  <c r="BE1395" i="2"/>
  <c r="BE1406" i="2"/>
  <c r="BE1414" i="2"/>
  <c r="BE1417" i="2"/>
  <c r="BE1435" i="2"/>
  <c r="BE1437" i="2"/>
  <c r="BE1441" i="2"/>
  <c r="BE1457" i="2"/>
  <c r="BE1460" i="2"/>
  <c r="BE1473" i="2"/>
  <c r="BE1483" i="2"/>
  <c r="BE1525" i="2"/>
  <c r="BE1590" i="2"/>
  <c r="BE1634" i="2"/>
  <c r="BE1636" i="2"/>
  <c r="BE1665" i="2"/>
  <c r="BE1696" i="2"/>
  <c r="BE1700" i="2"/>
  <c r="BE1711" i="2"/>
  <c r="BE1765" i="2"/>
  <c r="BE1842" i="2"/>
  <c r="BE1859" i="2"/>
  <c r="BE1882" i="2"/>
  <c r="BE1963" i="2"/>
  <c r="BE1977" i="2"/>
  <c r="BE2000" i="2"/>
  <c r="BE2044" i="2"/>
  <c r="BE2117" i="2"/>
  <c r="J150" i="2"/>
  <c r="BE286" i="2"/>
  <c r="BE316" i="2"/>
  <c r="BE342" i="2"/>
  <c r="BE394" i="2"/>
  <c r="BE424" i="2"/>
  <c r="BE554" i="2"/>
  <c r="BE576" i="2"/>
  <c r="BE711" i="2"/>
  <c r="BE762" i="2"/>
  <c r="BE776" i="2"/>
  <c r="BE780" i="2"/>
  <c r="BE796" i="2"/>
  <c r="BE799" i="2"/>
  <c r="BE803" i="2"/>
  <c r="BE930" i="2"/>
  <c r="BE997" i="2"/>
  <c r="BE1006" i="2"/>
  <c r="BE1028" i="2"/>
  <c r="BE1031" i="2"/>
  <c r="BE1053" i="2"/>
  <c r="BE1057" i="2"/>
  <c r="BE1083" i="2"/>
  <c r="BE1114" i="2"/>
  <c r="BE1116" i="2"/>
  <c r="BE1119" i="2"/>
  <c r="BE1163" i="2"/>
  <c r="BE1170" i="2"/>
  <c r="BE1177" i="2"/>
  <c r="BE1184" i="2"/>
  <c r="BE1212" i="2"/>
  <c r="BE1221" i="2"/>
  <c r="BE1224" i="2"/>
  <c r="BE1228" i="2"/>
  <c r="BE1235" i="2"/>
  <c r="BE1251" i="2"/>
  <c r="BE1283" i="2"/>
  <c r="BE1284" i="2"/>
  <c r="BE1288" i="2"/>
  <c r="BE1290" i="2"/>
  <c r="BE1292" i="2"/>
  <c r="BE1298" i="2"/>
  <c r="BE1304" i="2"/>
  <c r="BE1324" i="2"/>
  <c r="BE1325" i="2"/>
  <c r="BE1345" i="2"/>
  <c r="BE1349" i="2"/>
  <c r="BE1358" i="2"/>
  <c r="BE1361" i="2"/>
  <c r="BE1381" i="2"/>
  <c r="BE1405" i="2"/>
  <c r="BE1422" i="2"/>
  <c r="BE1427" i="2"/>
  <c r="BE1432" i="2"/>
  <c r="BE1444" i="2"/>
  <c r="BE1452" i="2"/>
  <c r="BE1455" i="2"/>
  <c r="BE1466" i="2"/>
  <c r="BE1471" i="2"/>
  <c r="BE1494" i="2"/>
  <c r="BE1541" i="2"/>
  <c r="BE1553" i="2"/>
  <c r="BE1605" i="2"/>
  <c r="BE1616" i="2"/>
  <c r="BE1633" i="2"/>
  <c r="BE1644" i="2"/>
  <c r="BE1687" i="2"/>
  <c r="BE1694" i="2"/>
  <c r="BE1715" i="2"/>
  <c r="BE1737" i="2"/>
  <c r="BE1764" i="2"/>
  <c r="BE1768" i="2"/>
  <c r="BE1845" i="2"/>
  <c r="BE1918" i="2"/>
  <c r="BE1941" i="2"/>
  <c r="BE1955" i="2"/>
  <c r="BE1969" i="2"/>
  <c r="BE2020" i="2"/>
  <c r="BE2090" i="2"/>
  <c r="BE2101" i="2"/>
  <c r="BE2140" i="2"/>
  <c r="BE2151" i="2"/>
  <c r="BE2175" i="2"/>
  <c r="BE216" i="2"/>
  <c r="BE236" i="2"/>
  <c r="BE379" i="2"/>
  <c r="BE403" i="2"/>
  <c r="BE413" i="2"/>
  <c r="BE419" i="2"/>
  <c r="BE532" i="2"/>
  <c r="BE722" i="2"/>
  <c r="BE734" i="2"/>
  <c r="BE779" i="2"/>
  <c r="BE829" i="2"/>
  <c r="BE927" i="2"/>
  <c r="BE958" i="2"/>
  <c r="BE1055" i="2"/>
  <c r="BE1058" i="2"/>
  <c r="BE1065" i="2"/>
  <c r="BE1100" i="2"/>
  <c r="BE1121" i="2"/>
  <c r="BE1139" i="2"/>
  <c r="BE1150" i="2"/>
  <c r="BE1172" i="2"/>
  <c r="BE1203" i="2"/>
  <c r="BE1206" i="2"/>
  <c r="BE1209" i="2"/>
  <c r="BE1214" i="2"/>
  <c r="BE1218" i="2"/>
  <c r="BE1233" i="2"/>
  <c r="BE1247" i="2"/>
  <c r="BE1248" i="2"/>
  <c r="BE1258" i="2"/>
  <c r="BE1268" i="2"/>
  <c r="BE1270" i="2"/>
  <c r="BE1272" i="2"/>
  <c r="BE1275" i="2"/>
  <c r="BE1282" i="2"/>
  <c r="BE1285" i="2"/>
  <c r="BE1294" i="2"/>
  <c r="BE1296" i="2"/>
  <c r="BE1313" i="2"/>
  <c r="BE1316" i="2"/>
  <c r="BE1350" i="2"/>
  <c r="BE1353" i="2"/>
  <c r="BE1355" i="2"/>
  <c r="BE1359" i="2"/>
  <c r="BE1385" i="2"/>
  <c r="BE1401" i="2"/>
  <c r="BE1402" i="2"/>
  <c r="BE1407" i="2"/>
  <c r="BE1411" i="2"/>
  <c r="BE1431" i="2"/>
  <c r="BE1448" i="2"/>
  <c r="BE1461" i="2"/>
  <c r="BE1523" i="2"/>
  <c r="BE1528" i="2"/>
  <c r="BE1535" i="2"/>
  <c r="BE1577" i="2"/>
  <c r="BE1666" i="2"/>
  <c r="BE1706" i="2"/>
  <c r="BE1740" i="2"/>
  <c r="BE1756" i="2"/>
  <c r="BE1777" i="2"/>
  <c r="BE1811" i="2"/>
  <c r="BE1815" i="2"/>
  <c r="BE1921" i="2"/>
  <c r="BE1944" i="2"/>
  <c r="BE1947" i="2"/>
  <c r="BE2047" i="2"/>
  <c r="BE2099" i="2"/>
  <c r="BE2141" i="2"/>
  <c r="BE2159" i="2"/>
  <c r="BE175" i="2"/>
  <c r="BE204" i="2"/>
  <c r="BE211" i="2"/>
  <c r="BE227" i="2"/>
  <c r="BE254" i="2"/>
  <c r="BE260" i="2"/>
  <c r="BE388" i="2"/>
  <c r="BE507" i="2"/>
  <c r="BE628" i="2"/>
  <c r="BE632" i="2"/>
  <c r="BE688" i="2"/>
  <c r="BE737" i="2"/>
  <c r="BE757" i="2"/>
  <c r="BE846" i="2"/>
  <c r="BE894" i="2"/>
  <c r="BE911" i="2"/>
  <c r="BE934" i="2"/>
  <c r="BE950" i="2"/>
  <c r="BE1037" i="2"/>
  <c r="BE1095" i="2"/>
  <c r="BE1174" i="2"/>
  <c r="BE1178" i="2"/>
  <c r="BE1193" i="2"/>
  <c r="BE1204" i="2"/>
  <c r="BE1234" i="2"/>
  <c r="BE1255" i="2"/>
  <c r="BE1265" i="2"/>
  <c r="BE1293" i="2"/>
  <c r="BE1311" i="2"/>
  <c r="BE1314" i="2"/>
  <c r="BE1318" i="2"/>
  <c r="BE1323" i="2"/>
  <c r="BE1344" i="2"/>
  <c r="BE1352" i="2"/>
  <c r="BE1356" i="2"/>
  <c r="BE1360" i="2"/>
  <c r="BE1366" i="2"/>
  <c r="BE1391" i="2"/>
  <c r="BE1400" i="2"/>
  <c r="BE1409" i="2"/>
  <c r="BE1419" i="2"/>
  <c r="BE1421" i="2"/>
  <c r="BE1425" i="2"/>
  <c r="BE1445" i="2"/>
  <c r="BE1453" i="2"/>
  <c r="BE1559" i="2"/>
  <c r="BE1617" i="2"/>
  <c r="BE1703" i="2"/>
  <c r="BE1741" i="2"/>
  <c r="BE1800" i="2"/>
  <c r="BE1826" i="2"/>
  <c r="BE1843" i="2"/>
  <c r="BE1997" i="2"/>
  <c r="BE2021" i="2"/>
  <c r="BE2065" i="2"/>
  <c r="BE2093" i="2"/>
  <c r="BE2143" i="2"/>
  <c r="BE2173" i="2"/>
  <c r="BE168" i="2"/>
  <c r="BE178" i="2"/>
  <c r="BE198" i="2"/>
  <c r="BE207" i="2"/>
  <c r="BE230" i="2"/>
  <c r="BE241" i="2"/>
  <c r="BE280" i="2"/>
  <c r="BE365" i="2"/>
  <c r="BE410" i="2"/>
  <c r="BE523" i="2"/>
  <c r="BE610" i="2"/>
  <c r="BE646" i="2"/>
  <c r="BE714" i="2"/>
  <c r="BE752" i="2"/>
  <c r="BE758" i="2"/>
  <c r="BE775" i="2"/>
  <c r="BE843" i="2"/>
  <c r="BE860" i="2"/>
  <c r="BE870" i="2"/>
  <c r="BE876" i="2"/>
  <c r="BE1040" i="2"/>
  <c r="BE1056" i="2"/>
  <c r="BE1085" i="2"/>
  <c r="BE1146" i="2"/>
  <c r="BE1181" i="2"/>
  <c r="BE1187" i="2"/>
  <c r="BE1188" i="2"/>
  <c r="BE1191" i="2"/>
  <c r="BE1199" i="2"/>
  <c r="BE1205" i="2"/>
  <c r="BE1211" i="2"/>
  <c r="BE1213" i="2"/>
  <c r="BE1217" i="2"/>
  <c r="BE1220" i="2"/>
  <c r="BE1223" i="2"/>
  <c r="BE1232" i="2"/>
  <c r="BE1250" i="2"/>
  <c r="BE1254" i="2"/>
  <c r="BE1261" i="2"/>
  <c r="BE1264" i="2"/>
  <c r="BE1274" i="2"/>
  <c r="BE1279" i="2"/>
  <c r="BE1310" i="2"/>
  <c r="BE1315" i="2"/>
  <c r="BE1319" i="2"/>
  <c r="BE1341" i="2"/>
  <c r="BE1348" i="2"/>
  <c r="BE1354" i="2"/>
  <c r="BE1357" i="2"/>
  <c r="BE1380" i="2"/>
  <c r="BE1382" i="2"/>
  <c r="BE1389" i="2"/>
  <c r="BE1394" i="2"/>
  <c r="BE1397" i="2"/>
  <c r="BE1408" i="2"/>
  <c r="BE1416" i="2"/>
  <c r="BE1418" i="2"/>
  <c r="BE1426" i="2"/>
  <c r="BE1428" i="2"/>
  <c r="BE1433" i="2"/>
  <c r="BE1436" i="2"/>
  <c r="BE1440" i="2"/>
  <c r="BE1456" i="2"/>
  <c r="BE1459" i="2"/>
  <c r="BE1468" i="2"/>
  <c r="BE1486" i="2"/>
  <c r="BE1645" i="2"/>
  <c r="BE1686" i="2"/>
  <c r="BE1688" i="2"/>
  <c r="BE1695" i="2"/>
  <c r="BE1763" i="2"/>
  <c r="BE1873" i="2"/>
  <c r="BE1936" i="2"/>
  <c r="BE2096" i="2"/>
  <c r="BE2135" i="2"/>
  <c r="BE172" i="2"/>
  <c r="BE294" i="2"/>
  <c r="BE297" i="2"/>
  <c r="BE348" i="2"/>
  <c r="BE396" i="2"/>
  <c r="BE407" i="2"/>
  <c r="BE427" i="2"/>
  <c r="BE445" i="2"/>
  <c r="BE524" i="2"/>
  <c r="BE672" i="2"/>
  <c r="BE691" i="2"/>
  <c r="BE705" i="2"/>
  <c r="BE721" i="2"/>
  <c r="BE754" i="2"/>
  <c r="BE777" i="2"/>
  <c r="BE856" i="2"/>
  <c r="BE872" i="2"/>
  <c r="BE1186" i="2"/>
  <c r="BE1197" i="2"/>
  <c r="BE1198" i="2"/>
  <c r="BE1202" i="2"/>
  <c r="BE1207" i="2"/>
  <c r="BE1210" i="2"/>
  <c r="BE1222" i="2"/>
  <c r="BE1245" i="2"/>
  <c r="BE1249" i="2"/>
  <c r="BE1260" i="2"/>
  <c r="BE1269" i="2"/>
  <c r="BE1273" i="2"/>
  <c r="BE1280" i="2"/>
  <c r="BE1281" i="2"/>
  <c r="BE1297" i="2"/>
  <c r="BE1300" i="2"/>
  <c r="BE1307" i="2"/>
  <c r="BE1317" i="2"/>
  <c r="BE1322" i="2"/>
  <c r="BE1335" i="2"/>
  <c r="BE1339" i="2"/>
  <c r="BE1342" i="2"/>
  <c r="BE1362" i="2"/>
  <c r="BE1364" i="2"/>
  <c r="BE1379" i="2"/>
  <c r="BE1383" i="2"/>
  <c r="BE1387" i="2"/>
  <c r="BE1399" i="2"/>
  <c r="BE1413" i="2"/>
  <c r="BE1438" i="2"/>
  <c r="BE1442" i="2"/>
  <c r="BE1450" i="2"/>
  <c r="BE1481" i="2"/>
  <c r="BE1547" i="2"/>
  <c r="BE1580" i="2"/>
  <c r="BE1599" i="2"/>
  <c r="BE1708" i="2"/>
  <c r="BE1712" i="2"/>
  <c r="BE1753" i="2"/>
  <c r="BE1759" i="2"/>
  <c r="BE1774" i="2"/>
  <c r="BE1876" i="2"/>
  <c r="BE2041" i="2"/>
  <c r="BE2137" i="2"/>
  <c r="BE165" i="2"/>
  <c r="BE244" i="2"/>
  <c r="BE330" i="2"/>
  <c r="BE368" i="2"/>
  <c r="BE371" i="2"/>
  <c r="BE374" i="2"/>
  <c r="BE400" i="2"/>
  <c r="BE437" i="2"/>
  <c r="BE578" i="2"/>
  <c r="BE581" i="2"/>
  <c r="BE584" i="2"/>
  <c r="BE590" i="2"/>
  <c r="BE662" i="2"/>
  <c r="BE761" i="2"/>
  <c r="BE773" i="2"/>
  <c r="BE857" i="2"/>
  <c r="BE903" i="2"/>
  <c r="BE966" i="2"/>
  <c r="BE1034" i="2"/>
  <c r="BE1062" i="2"/>
  <c r="BE1112" i="2"/>
  <c r="BE1166" i="2"/>
  <c r="BE1167" i="2"/>
  <c r="BE1185" i="2"/>
  <c r="BE1195" i="2"/>
  <c r="BE1201" i="2"/>
  <c r="BE1215" i="2"/>
  <c r="BE1225" i="2"/>
  <c r="BE1227" i="2"/>
  <c r="BE1230" i="2"/>
  <c r="BE1242" i="2"/>
  <c r="BE1253" i="2"/>
  <c r="BE1277" i="2"/>
  <c r="BE1287" i="2"/>
  <c r="BE1308" i="2"/>
  <c r="BE1327" i="2"/>
  <c r="BE1328" i="2"/>
  <c r="BE1329" i="2"/>
  <c r="BE1340" i="2"/>
  <c r="BE1343" i="2"/>
  <c r="BE1347" i="2"/>
  <c r="BE1365" i="2"/>
  <c r="BE1377" i="2"/>
  <c r="BE1384" i="2"/>
  <c r="BE1388" i="2"/>
  <c r="BE1392" i="2"/>
  <c r="BE1412" i="2"/>
  <c r="BE1423" i="2"/>
  <c r="BE1424" i="2"/>
  <c r="BE1429" i="2"/>
  <c r="BE1443" i="2"/>
  <c r="BE1446" i="2"/>
  <c r="BE1447" i="2"/>
  <c r="BE1449" i="2"/>
  <c r="BE1517" i="2"/>
  <c r="BE1520" i="2"/>
  <c r="BE1565" i="2"/>
  <c r="BE1608" i="2"/>
  <c r="BE1762" i="2"/>
  <c r="BE1804" i="2"/>
  <c r="BE1933" i="2"/>
  <c r="BE1952" i="2"/>
  <c r="BE1966" i="2"/>
  <c r="BE2165" i="2"/>
  <c r="F32" i="2"/>
  <c r="BA95" i="1" s="1"/>
  <c r="BA94" i="1" s="1"/>
  <c r="W30" i="1" s="1"/>
  <c r="F34" i="2"/>
  <c r="BC95" i="1" s="1"/>
  <c r="BC94" i="1" s="1"/>
  <c r="AY94" i="1" s="1"/>
  <c r="F35" i="2"/>
  <c r="BD95" i="1" s="1"/>
  <c r="BD94" i="1" s="1"/>
  <c r="W33" i="1" s="1"/>
  <c r="F33" i="2"/>
  <c r="BB95" i="1" s="1"/>
  <c r="BB94" i="1" s="1"/>
  <c r="W31" i="1" s="1"/>
  <c r="J32" i="2"/>
  <c r="AW95" i="1" s="1"/>
  <c r="P2336" i="2" l="1"/>
  <c r="P1066" i="2"/>
  <c r="BK1066" i="2"/>
  <c r="J1066" i="2" s="1"/>
  <c r="J106" i="2" s="1"/>
  <c r="T1066" i="2"/>
  <c r="R1066" i="2"/>
  <c r="R2336" i="2"/>
  <c r="BK157" i="2"/>
  <c r="J157" i="2"/>
  <c r="J95" i="2"/>
  <c r="T2336" i="2"/>
  <c r="T157" i="2"/>
  <c r="T156" i="2"/>
  <c r="R157" i="2"/>
  <c r="R156" i="2" s="1"/>
  <c r="P157" i="2"/>
  <c r="P156" i="2"/>
  <c r="AU95" i="1"/>
  <c r="AU94" i="1" s="1"/>
  <c r="J158" i="2"/>
  <c r="J96" i="2"/>
  <c r="J1067" i="2"/>
  <c r="J107" i="2"/>
  <c r="J2333" i="2"/>
  <c r="J135" i="2"/>
  <c r="BK2336" i="2"/>
  <c r="J2336" i="2"/>
  <c r="J136" i="2" s="1"/>
  <c r="W32" i="1"/>
  <c r="AX94" i="1"/>
  <c r="AW94" i="1"/>
  <c r="AK30" i="1" s="1"/>
  <c r="F31" i="2"/>
  <c r="AZ95" i="1" s="1"/>
  <c r="AZ94" i="1" s="1"/>
  <c r="AV94" i="1" s="1"/>
  <c r="AK29" i="1" s="1"/>
  <c r="J31" i="2"/>
  <c r="AV95" i="1" s="1"/>
  <c r="AT95" i="1" s="1"/>
  <c r="BK156" i="2" l="1"/>
  <c r="J156" i="2" s="1"/>
  <c r="J28" i="2" s="1"/>
  <c r="AG95" i="1" s="1"/>
  <c r="AG94" i="1" s="1"/>
  <c r="W29" i="1"/>
  <c r="AT94" i="1"/>
  <c r="AK26" i="1" l="1"/>
  <c r="AK35" i="1" s="1"/>
  <c r="AN94" i="1"/>
  <c r="J37" i="2"/>
  <c r="J94" i="2"/>
  <c r="AN95" i="1"/>
</calcChain>
</file>

<file path=xl/sharedStrings.xml><?xml version="1.0" encoding="utf-8"?>
<sst xmlns="http://schemas.openxmlformats.org/spreadsheetml/2006/main" count="24157" uniqueCount="3213">
  <si>
    <t>Export Komplet</t>
  </si>
  <si>
    <t/>
  </si>
  <si>
    <t>2.0</t>
  </si>
  <si>
    <t>ZAMOK</t>
  </si>
  <si>
    <t>False</t>
  </si>
  <si>
    <t>{bab14bbb-89a5-404a-906e-f3e53f7a7a0b}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</si>
  <si>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</si>
  <si>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</si>
  <si>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</si>
  <si>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</si>
  <si>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</si>
  <si>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</si>
  <si>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</si>
  <si>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</si>
  <si>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LS2024-083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</si>
  <si>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</si>
  <si>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</si>
  <si>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městské knihovny v Chebu</t>
  </si>
  <si>
    <t>KSO:</t>
  </si>
  <si>
    <t>CC-CZ:</t>
  </si>
  <si>
    <t>Místo:</t>
  </si>
  <si>
    <t>Cheb</t>
  </si>
  <si>
    <t>Datum:</t>
  </si>
  <si>
    <t>20. 8. 2024</t>
  </si>
  <si>
    <t>Zadavatel:</t>
  </si>
  <si>
    <t>IČ:</t>
  </si>
  <si>
    <t>Město Cheb</t>
  </si>
  <si>
    <t>DIČ:</t>
  </si>
  <si>
    <t>Uchazeč:</t>
  </si>
  <si>
    <t>Vyplň údaj</t>
  </si>
  <si>
    <t>Projektant:</t>
  </si>
  <si>
    <t>Artmodul s.r.o.</t>
  </si>
  <si>
    <t>True</t>
  </si>
  <si>
    <t>Zpracovatel:</t>
  </si>
  <si>
    <t>15759491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</si>
  <si>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</si>
  <si>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</si>
  <si>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</si>
  <si>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</si>
  <si>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</si>
  <si>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</si>
  <si>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</si>
  <si>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</si>
  <si>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</si>
  <si>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</si>
  <si>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</si>
  <si>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</si>
  <si>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</si>
  <si>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</si>
  <si>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</si>
  <si>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</si>
  <si>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</si>
  <si>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</si>
  <si>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</si>
  <si>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</si>
  <si>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</si>
  <si>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</si>
  <si>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</si>
  <si>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</si>
  <si>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</si>
  <si>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</si>
  <si>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</si>
  <si>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</si>
  <si>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</si>
  <si>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</si>
  <si>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</si>
  <si>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</si>
  <si>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</si>
  <si>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</si>
  <si>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</si>
  <si>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</si>
  <si>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</si>
  <si>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</si>
  <si>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</si>
  <si>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</si>
  <si>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</si>
  <si>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</si>
  <si>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</si>
  <si>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</si>
  <si>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</si>
  <si>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</si>
  <si>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</si>
  <si>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</si>
  <si>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</si>
  <si>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</si>
  <si>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</si>
  <si>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</si>
  <si>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</si>
  <si>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</si>
  <si>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</si>
  <si>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</si>
  <si>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</si>
  <si>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</si>
  <si>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</si>
  <si>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</si>
  <si>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</si>
  <si>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</si>
  <si>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</si>
  <si>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</si>
  <si>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</si>
  <si>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</si>
  <si>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</si>
  <si>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</si>
  <si>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</si>
  <si>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</si>
  <si>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</si>
  <si>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</si>
  <si>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</si>
  <si>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</si>
  <si>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</si>
  <si>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</si>
  <si>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</si>
  <si>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</si>
  <si>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</si>
  <si>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</si>
  <si>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  74201 - Strukturovaná kabeláž</t>
  </si>
  <si>
    <t xml:space="preserve">      74202 - EPS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</si>
  <si>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</si>
  <si>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</si>
  <si>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</si>
  <si>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</si>
  <si>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</si>
  <si>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</si>
  <si>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</si>
  <si>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</si>
  <si>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</si>
  <si>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</si>
  <si>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</si>
  <si>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</si>
  <si>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</si>
  <si>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Ostatní - Ostatní</t>
  </si>
  <si>
    <t xml:space="preserve">    002 - Výtah a výtahová šachta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</si>
  <si>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</si>
  <si>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</si>
  <si>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</si>
  <si>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</si>
  <si>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</si>
  <si>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</si>
  <si>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</si>
  <si>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</si>
  <si>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</si>
  <si>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</si>
  <si>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</si>
  <si>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</si>
  <si>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</si>
  <si>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</si>
  <si>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</si>
  <si>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</si>
  <si>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</si>
  <si>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</si>
  <si>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</si>
  <si>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</si>
  <si>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</si>
  <si>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</si>
  <si>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z drobných kostek s ložem z kameniva ručně</t>
  </si>
  <si>
    <t>m2</t>
  </si>
  <si>
    <t>CS ÚRS 2024 02</t>
  </si>
  <si>
    <t>4</t>
  </si>
  <si>
    <t>1728039684</t>
  </si>
  <si>
    <t>113107113</t>
  </si>
  <si>
    <t>Odstranění podkladu z kameniva těženého tl přes 200 do 300 mm ručně</t>
  </si>
  <si>
    <t>1947958469</t>
  </si>
  <si>
    <t>VV</t>
  </si>
  <si>
    <t>pro zpevněné plochy</t>
  </si>
  <si>
    <t>25</t>
  </si>
  <si>
    <t>12,8</t>
  </si>
  <si>
    <t>Součet</t>
  </si>
  <si>
    <t>3</t>
  </si>
  <si>
    <t>131351103</t>
  </si>
  <si>
    <t>Hloubení jam nezapažených v hornině třídy těžitelnosti II skupiny 4 objem do 100 m3 strojně</t>
  </si>
  <si>
    <t>m3</t>
  </si>
  <si>
    <t>-2081226773</t>
  </si>
  <si>
    <t>B010</t>
  </si>
  <si>
    <t>3,84*4,222*4,75</t>
  </si>
  <si>
    <t>132212131</t>
  </si>
  <si>
    <t>Hloubení nezapažených rýh šířky do 800 mm v soudržných horninách třídy těžitelnosti I skupiny 3 ručně</t>
  </si>
  <si>
    <t>2008871141</t>
  </si>
  <si>
    <t>B011</t>
  </si>
  <si>
    <t>11*0,5*1,5</t>
  </si>
  <si>
    <t>5</t>
  </si>
  <si>
    <t>133312813R</t>
  </si>
  <si>
    <t>Přípravné sondy v místě výtahu - ručně</t>
  </si>
  <si>
    <t>kus</t>
  </si>
  <si>
    <t>1972125054</t>
  </si>
  <si>
    <t>6</t>
  </si>
  <si>
    <t>161151113</t>
  </si>
  <si>
    <t>Svislé přemístění výkopku z horniny třídy těžitelnosti II skupiny 4 a 5 hl výkopu přes 4 do 8 m</t>
  </si>
  <si>
    <t>1500241955</t>
  </si>
  <si>
    <t>7</t>
  </si>
  <si>
    <t>162211311</t>
  </si>
  <si>
    <t>Vodorovné přemístění výkopku z horniny třídy těžitelnosti I skupiny 1 až 3 stavebním kolečkem do 10 m</t>
  </si>
  <si>
    <t>647125248</t>
  </si>
  <si>
    <t>11*0,5*0,4</t>
  </si>
  <si>
    <t>8</t>
  </si>
  <si>
    <t>162211319</t>
  </si>
  <si>
    <t>Příplatek k vodorovnému přemístění výkopku z horniny třídy těžitelnosti I skupiny 1 až 3 stavebním kolečkem za každých dalších 10 m</t>
  </si>
  <si>
    <t>-1795399103</t>
  </si>
  <si>
    <t>9</t>
  </si>
  <si>
    <t>162751116</t>
  </si>
  <si>
    <t>Vodorovné přemístění přes 8 000 do 9000 m výkopku/sypaniny z horniny třídy těžitelnosti I skupiny 1 až 3</t>
  </si>
  <si>
    <t>-477483436</t>
  </si>
  <si>
    <t>77,009-55,361</t>
  </si>
  <si>
    <t>10</t>
  </si>
  <si>
    <t>167111101</t>
  </si>
  <si>
    <t>Nakládání výkopku z hornin třídy těžitelnosti I skupiny 1 až 3 ručně</t>
  </si>
  <si>
    <t>-32203608</t>
  </si>
  <si>
    <t>11</t>
  </si>
  <si>
    <t>171201231</t>
  </si>
  <si>
    <t>Poplatek za uložení zeminy a kamení na recyklační skládce (skládkovné) kód odpadu 17 05 04</t>
  </si>
  <si>
    <t>t</t>
  </si>
  <si>
    <t>-201384883</t>
  </si>
  <si>
    <t>23,848*2 'Přepočtené koeficientem množství</t>
  </si>
  <si>
    <t>174111101</t>
  </si>
  <si>
    <t>Zásyp jam, šachet rýh nebo kolem objektů sypaninou se zhutněním ručně</t>
  </si>
  <si>
    <t>2080360566</t>
  </si>
  <si>
    <t>11*0,5*1,1</t>
  </si>
  <si>
    <t>(3,84*4,222*4,75)-(2,2*2,44*4,75)</t>
  </si>
  <si>
    <t>13</t>
  </si>
  <si>
    <t>175111101</t>
  </si>
  <si>
    <t>Obsypání potrubí ručně sypaninou bez prohození, uloženou do 3 m</t>
  </si>
  <si>
    <t>-192031795</t>
  </si>
  <si>
    <t>N014</t>
  </si>
  <si>
    <t>11*0,5*0,3</t>
  </si>
  <si>
    <t>14</t>
  </si>
  <si>
    <t>M</t>
  </si>
  <si>
    <t>58337310</t>
  </si>
  <si>
    <t>štěrkopísek frakce 0/4</t>
  </si>
  <si>
    <t>-1399562179</t>
  </si>
  <si>
    <t>1,65*2 'Přepočtené koeficientem množství</t>
  </si>
  <si>
    <t>15</t>
  </si>
  <si>
    <t>185804254R</t>
  </si>
  <si>
    <t>Odstranění květin, parkových úprav</t>
  </si>
  <si>
    <t>180843175</t>
  </si>
  <si>
    <t>Zakládání</t>
  </si>
  <si>
    <t>16</t>
  </si>
  <si>
    <t>213141111</t>
  </si>
  <si>
    <t>Zřízení vrstvy z geotextilie v rovině nebo ve sklonu do 1:5 š do 3 m</t>
  </si>
  <si>
    <t>332906986</t>
  </si>
  <si>
    <t>zakrytí příjezdové cesty</t>
  </si>
  <si>
    <t>60*2,6</t>
  </si>
  <si>
    <t>17</t>
  </si>
  <si>
    <t>69311088</t>
  </si>
  <si>
    <t>geotextilie netkaná separační, ochranná, filtrační, drenážní PES 500g/m2</t>
  </si>
  <si>
    <t>1780780522</t>
  </si>
  <si>
    <t>156*1,1845 'Přepočtené koeficientem množství</t>
  </si>
  <si>
    <t>18</t>
  </si>
  <si>
    <t>271532212</t>
  </si>
  <si>
    <t>Podsyp pod základové konstrukce se zhutněním z hrubého kameniva frakce 16 až 32 mm</t>
  </si>
  <si>
    <t>1709579911</t>
  </si>
  <si>
    <t>pod desku výtahu</t>
  </si>
  <si>
    <t>3,78*3,805*0,16</t>
  </si>
  <si>
    <t>19</t>
  </si>
  <si>
    <t>273321411</t>
  </si>
  <si>
    <t>Základové desky ze ŽB bez zvýšených nároků na prostředí tř. C 20/25</t>
  </si>
  <si>
    <t>-1278444622</t>
  </si>
  <si>
    <t>ŽB deska podlahy 1.pp</t>
  </si>
  <si>
    <t>3,6*3,6*0,3</t>
  </si>
  <si>
    <t>1.pp S03b</t>
  </si>
  <si>
    <t>(3,2*0,14)+(10,18*0,15)</t>
  </si>
  <si>
    <t>1.pp S03a</t>
  </si>
  <si>
    <t>5,35*0,1*0,6</t>
  </si>
  <si>
    <t>20</t>
  </si>
  <si>
    <t>273323611</t>
  </si>
  <si>
    <t>Základové desky ze ŽB pro konstrukce bílých van tř. C 30/37</t>
  </si>
  <si>
    <t>-1493002946</t>
  </si>
  <si>
    <t>deska výtahu</t>
  </si>
  <si>
    <t>3,6*3,66*0,3</t>
  </si>
  <si>
    <t>273361821</t>
  </si>
  <si>
    <t>Výztuž základových desek betonářskou ocelí 10 505 (R)</t>
  </si>
  <si>
    <t>1806195069</t>
  </si>
  <si>
    <t>3,58*3,605*0,3*0,15</t>
  </si>
  <si>
    <t>(10,18*0,15)*0,15</t>
  </si>
  <si>
    <t>22</t>
  </si>
  <si>
    <t>273362021</t>
  </si>
  <si>
    <t>Výztuž základových desek svařovanými sítěmi Kari</t>
  </si>
  <si>
    <t>1638092927</t>
  </si>
  <si>
    <t>7,6*2*0,0054*1,15*2</t>
  </si>
  <si>
    <t>23</t>
  </si>
  <si>
    <t>279311115</t>
  </si>
  <si>
    <t>Postupné podbetonování základového zdiva prostým betonem bez zvláštních nároků na prostředí tř. C 20/25</t>
  </si>
  <si>
    <t>2035137984</t>
  </si>
  <si>
    <t>9,6*0,6</t>
  </si>
  <si>
    <t>24</t>
  </si>
  <si>
    <t>279323112</t>
  </si>
  <si>
    <t>Základová zeď ze ŽB pro konstrukce bílých van tř. C 30/37</t>
  </si>
  <si>
    <t>1869532009</t>
  </si>
  <si>
    <t>stěny výtahu</t>
  </si>
  <si>
    <t>(((2,44+1,7)*2)*6,291*0,25)</t>
  </si>
  <si>
    <t>279351121</t>
  </si>
  <si>
    <t>Zřízení oboustranného bednění základových zdí</t>
  </si>
  <si>
    <t>-1781320306</t>
  </si>
  <si>
    <t>((2,44+2,2)*2*6,291)+((1,94+1,7)*2*6,291)</t>
  </si>
  <si>
    <t>26</t>
  </si>
  <si>
    <t>279351122</t>
  </si>
  <si>
    <t>Odstranění oboustranného bednění základových zdí</t>
  </si>
  <si>
    <t>78742236</t>
  </si>
  <si>
    <t>27</t>
  </si>
  <si>
    <t>279351411</t>
  </si>
  <si>
    <t>Bednění základového zdiva při podbetonování ploch rovinných zřízení</t>
  </si>
  <si>
    <t>-1205145711</t>
  </si>
  <si>
    <t>28</t>
  </si>
  <si>
    <t>279351412</t>
  </si>
  <si>
    <t>Bednění základového zdiva při podbetonování ploch rovinných odstranění</t>
  </si>
  <si>
    <t>112887944</t>
  </si>
  <si>
    <t>29</t>
  </si>
  <si>
    <t>279361821</t>
  </si>
  <si>
    <t>Výztuž základových zdí nosných betonářskou ocelí 10 505</t>
  </si>
  <si>
    <t>1857859290</t>
  </si>
  <si>
    <t>(((2,44+1,7)*2)*6,291*0,25)*0,15</t>
  </si>
  <si>
    <t>Svislé a kompletní konstrukce</t>
  </si>
  <si>
    <t>30</t>
  </si>
  <si>
    <t>310271055</t>
  </si>
  <si>
    <t>Zazdívka otvorů ve zdivu nadzákladovém pl přes 1 do 4 m2 pórobetonovými tvárnicemi přes P2 do P4 na tenkovrstvou maltu tl 200 mm</t>
  </si>
  <si>
    <t>84077139</t>
  </si>
  <si>
    <t>N05</t>
  </si>
  <si>
    <t>1,6</t>
  </si>
  <si>
    <t>N011</t>
  </si>
  <si>
    <t>1,8</t>
  </si>
  <si>
    <t>31</t>
  </si>
  <si>
    <t>310271071</t>
  </si>
  <si>
    <t>Zazdívka otvorů ve zdivu nadzákladovém pl přes 1 do 4 m2 pórobetonovými tvárnicemi do P2 na tenkovrstvou maltu tl 300 m</t>
  </si>
  <si>
    <t>-1815582279</t>
  </si>
  <si>
    <t>N102</t>
  </si>
  <si>
    <t>1,2*2</t>
  </si>
  <si>
    <t>N106</t>
  </si>
  <si>
    <t>0,9*2,3</t>
  </si>
  <si>
    <t>32</t>
  </si>
  <si>
    <t>311231127</t>
  </si>
  <si>
    <t>Zdivo nosné z cihel dl 290 mm P20 až 25 na SMS 10 MPa</t>
  </si>
  <si>
    <t>1583984493</t>
  </si>
  <si>
    <t>dozdívky u výtah. šachty</t>
  </si>
  <si>
    <t>1,5*3,178*0,35</t>
  </si>
  <si>
    <t>33</t>
  </si>
  <si>
    <t>311272031</t>
  </si>
  <si>
    <t>Zdivo z pórobetonových tvárnic hladkých přes P2 do P4 přes 450 do 600 kg/m3 na tenkovrstvou maltu tl 200 mm</t>
  </si>
  <si>
    <t>-2044156456</t>
  </si>
  <si>
    <t>N105</t>
  </si>
  <si>
    <t>5,32*3,9</t>
  </si>
  <si>
    <t>34</t>
  </si>
  <si>
    <t>317142422</t>
  </si>
  <si>
    <t>Překlad nenosný pórobetonový š 100 mm v do 250 mm na tenkovrstvou maltu dl přes 1000 do 1250 mm</t>
  </si>
  <si>
    <t>-520455516</t>
  </si>
  <si>
    <t>N09</t>
  </si>
  <si>
    <t>N010</t>
  </si>
  <si>
    <t>N206</t>
  </si>
  <si>
    <t>35</t>
  </si>
  <si>
    <t>317944321</t>
  </si>
  <si>
    <t>Válcované nosníky do č.12 dodatečně osazované do připravených otvorů</t>
  </si>
  <si>
    <t>1134516765</t>
  </si>
  <si>
    <t>Z01</t>
  </si>
  <si>
    <t>1,4*2*0,0104</t>
  </si>
  <si>
    <t>Z02</t>
  </si>
  <si>
    <t>1*0,0104</t>
  </si>
  <si>
    <t>36</t>
  </si>
  <si>
    <t>317944323</t>
  </si>
  <si>
    <t>Válcované nosníky č.14 až 22 dodatečně osazované do připravených otvorů</t>
  </si>
  <si>
    <t>1276896389</t>
  </si>
  <si>
    <t>Z08</t>
  </si>
  <si>
    <t>1,4*4*0,0143</t>
  </si>
  <si>
    <t>Z07</t>
  </si>
  <si>
    <t>1,4*4*2*0,0143</t>
  </si>
  <si>
    <t>(4+6+6)*1,8*0,0143</t>
  </si>
  <si>
    <t>37</t>
  </si>
  <si>
    <t>340271045</t>
  </si>
  <si>
    <t>Zazdívka otvorů v příčkách nebo stěnách pl přes 1 do 4 m2 tvárnicemi pórobetonovými tl 150 mm</t>
  </si>
  <si>
    <t>626815452</t>
  </si>
  <si>
    <t>N114</t>
  </si>
  <si>
    <t>0,839*2</t>
  </si>
  <si>
    <t>38</t>
  </si>
  <si>
    <t>342272215</t>
  </si>
  <si>
    <t>Příčka z pórobetonových hladkých tvárnic na tenkovrstvou maltu tl 75 mm</t>
  </si>
  <si>
    <t>-421314479</t>
  </si>
  <si>
    <t>N11</t>
  </si>
  <si>
    <t>0,6*2,7</t>
  </si>
  <si>
    <t>39</t>
  </si>
  <si>
    <t>342272225</t>
  </si>
  <si>
    <t>Příčka z pórobetonových hladkých tvárnic na tenkovrstvou maltu tl 100 mm</t>
  </si>
  <si>
    <t>-638476856</t>
  </si>
  <si>
    <t>(5,04*2,54)-1,4-1,6</t>
  </si>
  <si>
    <t>(3,2*2,7)-1,4</t>
  </si>
  <si>
    <t>((2,3+1+1,25)*4,33)-(2*1,4)</t>
  </si>
  <si>
    <t>N207</t>
  </si>
  <si>
    <t>(3,2*3,278)-1,8</t>
  </si>
  <si>
    <t>40</t>
  </si>
  <si>
    <t>342272245</t>
  </si>
  <si>
    <t>Příčka z pórobetonových hladkých tvárnic na tenkovrstvou maltu tl 150 mm</t>
  </si>
  <si>
    <t>1894533069</t>
  </si>
  <si>
    <t>N208</t>
  </si>
  <si>
    <t>(7,7*2,77)-1,8</t>
  </si>
  <si>
    <t>N119</t>
  </si>
  <si>
    <t>(1,9*3,08)-1,8</t>
  </si>
  <si>
    <t>41</t>
  </si>
  <si>
    <t>342291121</t>
  </si>
  <si>
    <t>Ukotvení příček k cihelným konstrukcím plochými kotvami</t>
  </si>
  <si>
    <t>m</t>
  </si>
  <si>
    <t>1027830136</t>
  </si>
  <si>
    <t>2,54*2</t>
  </si>
  <si>
    <t>2,7*2</t>
  </si>
  <si>
    <t>3*4,33</t>
  </si>
  <si>
    <t>N207, 208</t>
  </si>
  <si>
    <t>3,278+(2,77*2)</t>
  </si>
  <si>
    <t>2*3,08</t>
  </si>
  <si>
    <t>42</t>
  </si>
  <si>
    <t>346244381</t>
  </si>
  <si>
    <t>Plentování jednostranné v do 200 mm válcovaných nosníků cihlami</t>
  </si>
  <si>
    <t>-1915258940</t>
  </si>
  <si>
    <t>Z01 - D04, D06</t>
  </si>
  <si>
    <t>1,4*0,12*2*2</t>
  </si>
  <si>
    <t>1*0,12</t>
  </si>
  <si>
    <t>1,4*0,14*2</t>
  </si>
  <si>
    <t>1,4*0,14*2*2</t>
  </si>
  <si>
    <t>6*0,14</t>
  </si>
  <si>
    <t>43</t>
  </si>
  <si>
    <t>346244821</t>
  </si>
  <si>
    <t>Přizdívky izolační tl 140 mm z cihel dl 290 mm pevnosti P 10 až P 20 na MC 10</t>
  </si>
  <si>
    <t>1020627897</t>
  </si>
  <si>
    <t>((2,44+2,2+2,44)*5,321)+(2,2*3,535)</t>
  </si>
  <si>
    <t>44</t>
  </si>
  <si>
    <t>346272226</t>
  </si>
  <si>
    <t>Přizdívka z pórobetonových tvárnic tl 75 mm</t>
  </si>
  <si>
    <t>-1182181733</t>
  </si>
  <si>
    <t>N115</t>
  </si>
  <si>
    <t>(0,4*4*4,8*4)</t>
  </si>
  <si>
    <t>45</t>
  </si>
  <si>
    <t>349231811</t>
  </si>
  <si>
    <t>Přizdívka ostění s ozubem z cihel tl přes 80 do 150 mm</t>
  </si>
  <si>
    <t>1265372223</t>
  </si>
  <si>
    <t>N01</t>
  </si>
  <si>
    <t>0,2*2*2</t>
  </si>
  <si>
    <t>N02</t>
  </si>
  <si>
    <t>0,3*2*2</t>
  </si>
  <si>
    <t>N03</t>
  </si>
  <si>
    <t>0,15*2*2</t>
  </si>
  <si>
    <t>N04</t>
  </si>
  <si>
    <t>N06</t>
  </si>
  <si>
    <t>N07</t>
  </si>
  <si>
    <t>0,1*2*2</t>
  </si>
  <si>
    <t>N018</t>
  </si>
  <si>
    <t>Vodorovné konstrukce</t>
  </si>
  <si>
    <t>46</t>
  </si>
  <si>
    <t>411321515</t>
  </si>
  <si>
    <t>Stropy deskové ze ŽB tř. C 20/25</t>
  </si>
  <si>
    <t>-9348590</t>
  </si>
  <si>
    <t>ŽB deska nad 1.pp</t>
  </si>
  <si>
    <t>7,6*0,2</t>
  </si>
  <si>
    <t>47</t>
  </si>
  <si>
    <t>411321616</t>
  </si>
  <si>
    <t>Stropy deskové ze ŽB tř. C 30/37</t>
  </si>
  <si>
    <t>2033909870</t>
  </si>
  <si>
    <t xml:space="preserve">S15 </t>
  </si>
  <si>
    <t>1,95*2,19*0,15</t>
  </si>
  <si>
    <t>48</t>
  </si>
  <si>
    <t>411351011</t>
  </si>
  <si>
    <t>Zřízení bednění stropů deskových tl přes 5 do 25 cm bez podpěrné kce</t>
  </si>
  <si>
    <t>1432306204</t>
  </si>
  <si>
    <t>7,6</t>
  </si>
  <si>
    <t>49</t>
  </si>
  <si>
    <t>411351012</t>
  </si>
  <si>
    <t>Odstranění bednění stropů deskových tl přes 5 do 25 cm bez podpěrné kce</t>
  </si>
  <si>
    <t>-1370854566</t>
  </si>
  <si>
    <t>50</t>
  </si>
  <si>
    <t>411354313</t>
  </si>
  <si>
    <t>Zřízení podpěrné konstrukce stropů výšky do 4 m tl přes 15 do 25 cm</t>
  </si>
  <si>
    <t>1199952491</t>
  </si>
  <si>
    <t>51</t>
  </si>
  <si>
    <t>411354314</t>
  </si>
  <si>
    <t>Odstranění podpěrné konstrukce stropů výšky do 4 m tl přes 15 do 25 cm</t>
  </si>
  <si>
    <t>-1357766955</t>
  </si>
  <si>
    <t>52</t>
  </si>
  <si>
    <t>411361821</t>
  </si>
  <si>
    <t>Výztuž stropů betonářskou ocelí 10 505</t>
  </si>
  <si>
    <t>-1520128494</t>
  </si>
  <si>
    <t>1,95*2,19*0,15*0,12</t>
  </si>
  <si>
    <t>7,6*0,2*0,12</t>
  </si>
  <si>
    <t>53</t>
  </si>
  <si>
    <t>411388531</t>
  </si>
  <si>
    <t>Zabetonování otvorů ve stropech</t>
  </si>
  <si>
    <t>1941774970</t>
  </si>
  <si>
    <t>na půdu po vyboraných schodech</t>
  </si>
  <si>
    <t>4*1*0,44</t>
  </si>
  <si>
    <t>54</t>
  </si>
  <si>
    <t>413941121</t>
  </si>
  <si>
    <t>Osazování ocelových válcovaných nosníků stropů I, IE, U, UE nebo L do č.12 nebo výšky do 120 mm</t>
  </si>
  <si>
    <t>-1816815506</t>
  </si>
  <si>
    <t>1.np UPE 120 - Z04,05</t>
  </si>
  <si>
    <t>0,24122+0,15397</t>
  </si>
  <si>
    <t>1.np HEM 120 - Z03</t>
  </si>
  <si>
    <t>2,751</t>
  </si>
  <si>
    <t>55</t>
  </si>
  <si>
    <t>13010930</t>
  </si>
  <si>
    <t>ocel profilová jakost S235JR (11 375) průřez UPE 120</t>
  </si>
  <si>
    <t>-2115526297</t>
  </si>
  <si>
    <t>0,395*1,1 'Přepočtené koeficientem množství</t>
  </si>
  <si>
    <t>56</t>
  </si>
  <si>
    <t>13010725</t>
  </si>
  <si>
    <t>ocel profilová jakost S235JR (11 375) průřez I (HEM) 120</t>
  </si>
  <si>
    <t>-988680471</t>
  </si>
  <si>
    <t>2,751*1,1 'Přepočtené koeficientem množství</t>
  </si>
  <si>
    <t>57</t>
  </si>
  <si>
    <t>417321414</t>
  </si>
  <si>
    <t>Ztužující pásy a věnce ze ŽB tř. C 20/25</t>
  </si>
  <si>
    <t>-531241204</t>
  </si>
  <si>
    <t>0,2*0,25*5,32*2</t>
  </si>
  <si>
    <t>58</t>
  </si>
  <si>
    <t>417351115</t>
  </si>
  <si>
    <t>Zřízení bednění ztužujících věnců</t>
  </si>
  <si>
    <t>1796064030</t>
  </si>
  <si>
    <t>0,25*5,32*2*2</t>
  </si>
  <si>
    <t>59</t>
  </si>
  <si>
    <t>417351116</t>
  </si>
  <si>
    <t>Odstranění bednění ztužujících věnců</t>
  </si>
  <si>
    <t>-1310283867</t>
  </si>
  <si>
    <t>60</t>
  </si>
  <si>
    <t>417361821</t>
  </si>
  <si>
    <t>Výztuž ztužujících pásů a věnců betonářskou ocelí 10 505</t>
  </si>
  <si>
    <t>-1181541405</t>
  </si>
  <si>
    <t>0,04497</t>
  </si>
  <si>
    <t>61</t>
  </si>
  <si>
    <t>430321515</t>
  </si>
  <si>
    <t>Schodišťová konstrukce a rampa ze ŽB tř. C 20/25</t>
  </si>
  <si>
    <t>-1482117616</t>
  </si>
  <si>
    <t>D1G04</t>
  </si>
  <si>
    <t>(0,3*0,3*0,83)+(0,3*0,15*0,83)</t>
  </si>
  <si>
    <t>62</t>
  </si>
  <si>
    <t>430361821</t>
  </si>
  <si>
    <t>Výztuž schodišťové konstrukce a rampy betonářskou ocelí 10 505</t>
  </si>
  <si>
    <t>-778418868</t>
  </si>
  <si>
    <t>((0,3*0,3*0,83)+(0,3*0,15*0,83))*0,1</t>
  </si>
  <si>
    <t>63</t>
  </si>
  <si>
    <t>434351141</t>
  </si>
  <si>
    <t>Zřízení bednění stupňů přímočarých schodišť</t>
  </si>
  <si>
    <t>-57318988</t>
  </si>
  <si>
    <t>(0,15*0,83*2)+0,5</t>
  </si>
  <si>
    <t>64</t>
  </si>
  <si>
    <t>434351142</t>
  </si>
  <si>
    <t>Odstranění bednění stupňů přímočarých schodišť</t>
  </si>
  <si>
    <t>566124854</t>
  </si>
  <si>
    <t>65</t>
  </si>
  <si>
    <t>451572111</t>
  </si>
  <si>
    <t>Lože pod potrubí otevřený výkop z kameniva drobného těženého</t>
  </si>
  <si>
    <t>1248192129</t>
  </si>
  <si>
    <t>11*0,5*0,1</t>
  </si>
  <si>
    <t>Komunikace pozemní</t>
  </si>
  <si>
    <t>66</t>
  </si>
  <si>
    <t>564730111</t>
  </si>
  <si>
    <t>Podklad z kameniva hrubého drceného vel. 16-32 mm plochy přes 100 m2 tl 100 mm</t>
  </si>
  <si>
    <t>616530877</t>
  </si>
  <si>
    <t>ochraný násyp komunikace</t>
  </si>
  <si>
    <t>156</t>
  </si>
  <si>
    <t>67</t>
  </si>
  <si>
    <t>564732111</t>
  </si>
  <si>
    <t>Podklad z vibrovaného štěrku VŠ tl 100 mm</t>
  </si>
  <si>
    <t>-1774857211</t>
  </si>
  <si>
    <t>68</t>
  </si>
  <si>
    <t>564750101</t>
  </si>
  <si>
    <t>Podklad z kameniva hrubého drceného vel. 16-32 mm plochy do 100 m2 tl 150 mm</t>
  </si>
  <si>
    <t>-1775740193</t>
  </si>
  <si>
    <t>69</t>
  </si>
  <si>
    <t>591211111</t>
  </si>
  <si>
    <t>Kladení dlažby z kostek drobných z kamene do lože z kameniva těženého tl 50 mm</t>
  </si>
  <si>
    <t>-730929308</t>
  </si>
  <si>
    <t>chodník doplnění</t>
  </si>
  <si>
    <t>70</t>
  </si>
  <si>
    <t>58381014</t>
  </si>
  <si>
    <t>kostka řezanoštípaná dlažební žula 10x10x8cm</t>
  </si>
  <si>
    <t>1730952984</t>
  </si>
  <si>
    <t>25*1,02 'Přepočtené koeficientem množství</t>
  </si>
  <si>
    <t>71</t>
  </si>
  <si>
    <t>596811311</t>
  </si>
  <si>
    <t>Kladení velkoformátové dlažby tl do 100 mm velikosti do 0,5 m2 pl do 300 m2</t>
  </si>
  <si>
    <t>288306113</t>
  </si>
  <si>
    <t>žulové desky</t>
  </si>
  <si>
    <t>72</t>
  </si>
  <si>
    <t>58381169</t>
  </si>
  <si>
    <t>deska dlažební tryskaná žula 800x400mm tl 50mm</t>
  </si>
  <si>
    <t>528403189</t>
  </si>
  <si>
    <t>12,8*1,05 'Přepočtené koeficientem množství</t>
  </si>
  <si>
    <t>Úpravy povrchů, podlahy a osazování výplní</t>
  </si>
  <si>
    <t>73</t>
  </si>
  <si>
    <t>612131121</t>
  </si>
  <si>
    <t>Penetrační disperzní nátěr vnitřních stěn nanášený ručně</t>
  </si>
  <si>
    <t>791226732</t>
  </si>
  <si>
    <t>((5,04*2,54)-1,4-1,6)*2</t>
  </si>
  <si>
    <t>((3,2*2,7)-1,4)*2</t>
  </si>
  <si>
    <t>1P15a, 15b</t>
  </si>
  <si>
    <t>4,09+(8,1*2,6)+9,85+(12,62*2,6)</t>
  </si>
  <si>
    <t>(((7,7*2,77)-1,8)*2)+(((3,2*3,278)-1,8)*2)</t>
  </si>
  <si>
    <t>5,32*4,4*2</t>
  </si>
  <si>
    <t>(0,6*4*4,8*4)</t>
  </si>
  <si>
    <t>m.č.203</t>
  </si>
  <si>
    <t>135,83+(47,7*5,02)</t>
  </si>
  <si>
    <t>m.č.104</t>
  </si>
  <si>
    <t>25,08+(20,09*4,42)</t>
  </si>
  <si>
    <t>m.č.114</t>
  </si>
  <si>
    <t>4,93+(10,32*4,5)</t>
  </si>
  <si>
    <t>strop galerie</t>
  </si>
  <si>
    <t>118,72</t>
  </si>
  <si>
    <t>74</t>
  </si>
  <si>
    <t>612142001</t>
  </si>
  <si>
    <t>Pletivo sklovláknité vnitřních stěn vtlačené do tmelu</t>
  </si>
  <si>
    <t>-1303645764</t>
  </si>
  <si>
    <t>N201</t>
  </si>
  <si>
    <t>1,4*1*3</t>
  </si>
  <si>
    <t>75</t>
  </si>
  <si>
    <t>612315223</t>
  </si>
  <si>
    <t>Vápenná štuková omítka malých ploch přes 0,25 do 1 m2 na stěnách</t>
  </si>
  <si>
    <t>-97675875</t>
  </si>
  <si>
    <t>N08</t>
  </si>
  <si>
    <t>76</t>
  </si>
  <si>
    <t>612315225</t>
  </si>
  <si>
    <t>Vápenná štuková omítka malých ploch přes 1 do 4 m2 na stěnách</t>
  </si>
  <si>
    <t>1837417873</t>
  </si>
  <si>
    <t>2+1</t>
  </si>
  <si>
    <t>77</t>
  </si>
  <si>
    <t>612321121</t>
  </si>
  <si>
    <t>Vápenocementová omítka hladká jednovrstvá vnitřních stěn nanášená ručně</t>
  </si>
  <si>
    <t>1631982095</t>
  </si>
  <si>
    <t>1P13b</t>
  </si>
  <si>
    <t>(8,5*2,5)-(2*1,8)-1,4</t>
  </si>
  <si>
    <t>m.č.213a,b,c</t>
  </si>
  <si>
    <t>(0,9+2,3+0,9+1,25+0,9+1,9)*2,2</t>
  </si>
  <si>
    <t>m.č.110, 111</t>
  </si>
  <si>
    <t>(2,64+1,9+2,6+2,05+2,05)*2,2</t>
  </si>
  <si>
    <t>78</t>
  </si>
  <si>
    <t>612321141</t>
  </si>
  <si>
    <t>Vápenocementová omítka štuková dvouvrstvá vnitřních stěn nanášená ručně</t>
  </si>
  <si>
    <t>-1818792040</t>
  </si>
  <si>
    <t>1P13a</t>
  </si>
  <si>
    <t>9,62*2,7</t>
  </si>
  <si>
    <t>(8,5*0,1)</t>
  </si>
  <si>
    <t>(6+6,4+4)*2,13</t>
  </si>
  <si>
    <t>(8,8+8,81)*1,3</t>
  </si>
  <si>
    <t>79</t>
  </si>
  <si>
    <t>612325302</t>
  </si>
  <si>
    <t>Vápenocementová štuková omítka ostění nebo nadpraží</t>
  </si>
  <si>
    <t>753593423</t>
  </si>
  <si>
    <t>(0,6*2*2)+(0,45*2*2*2)</t>
  </si>
  <si>
    <t>D1G01, 02, 03</t>
  </si>
  <si>
    <t>((2,03+1,5+2,03)*0,45)+((1,95+1,18+1,95)*0,6)+((1,95+1,3+1,65)*0,6)</t>
  </si>
  <si>
    <t>80</t>
  </si>
  <si>
    <t>612325303R</t>
  </si>
  <si>
    <t>Stavební začištění obvodu otvoru po vybouraném stropu</t>
  </si>
  <si>
    <t>1077412304</t>
  </si>
  <si>
    <t>81</t>
  </si>
  <si>
    <t>612325421</t>
  </si>
  <si>
    <t>Oprava vnitřní vápenocementové štukové omítky tl jádrové omítky do 20 mm a tl štuku do 3 mm stěn v rozsahu plochy do 10 %</t>
  </si>
  <si>
    <t>-1230503785</t>
  </si>
  <si>
    <t>m.č.202a, 202b</t>
  </si>
  <si>
    <t>(3,2+2,4+2,4+1+0,5+3,25+2,3+3,7)*3,278</t>
  </si>
  <si>
    <t>(47,7*5,02)-(7,7*2,77)</t>
  </si>
  <si>
    <t>(10,32*4,5)</t>
  </si>
  <si>
    <t>82</t>
  </si>
  <si>
    <t>612341131</t>
  </si>
  <si>
    <t>Sádrový štuk vnitřních stěn tloušťky do 3 mm</t>
  </si>
  <si>
    <t>-1008667593</t>
  </si>
  <si>
    <t>83</t>
  </si>
  <si>
    <t>619991001</t>
  </si>
  <si>
    <t>Zakrytí podlahy fólií</t>
  </si>
  <si>
    <t>-565542238</t>
  </si>
  <si>
    <t>1P01 zakrytí schodů</t>
  </si>
  <si>
    <t>5,1*1,55</t>
  </si>
  <si>
    <t>84</t>
  </si>
  <si>
    <t>619995001</t>
  </si>
  <si>
    <t>Začištění omítek kolem oken, dveří, podlah nebo obkladů</t>
  </si>
  <si>
    <t>1792247160</t>
  </si>
  <si>
    <t>4*2</t>
  </si>
  <si>
    <t>85</t>
  </si>
  <si>
    <t>621211021</t>
  </si>
  <si>
    <t>Montáž kontaktního zateplení vnějších podhledů lepením a mechanickým kotvením polystyrénových desek do betonu nebo zdiva tl přes 80 do 120 mm</t>
  </si>
  <si>
    <t>560530178</t>
  </si>
  <si>
    <t>izolace výt.šachty nad úrovní terénu</t>
  </si>
  <si>
    <t>5,1*1,95</t>
  </si>
  <si>
    <t>86</t>
  </si>
  <si>
    <t>28376037</t>
  </si>
  <si>
    <t>deska EPS grafitová fasádní λ=0,032 tl 100mm</t>
  </si>
  <si>
    <t>-769204073</t>
  </si>
  <si>
    <t>9,945*1,05 'Přepočtené koeficientem množství</t>
  </si>
  <si>
    <t>87</t>
  </si>
  <si>
    <t>622151011</t>
  </si>
  <si>
    <t>Penetrační silikátový nátěr vnějších pastovitých tenkovrstvých omítek stěn</t>
  </si>
  <si>
    <t>-968695033</t>
  </si>
  <si>
    <t>88</t>
  </si>
  <si>
    <t>622521022</t>
  </si>
  <si>
    <t>Tenkovrstvá silikátová zatíraná omítka zrnitost 2,0 mm vnějších stěn</t>
  </si>
  <si>
    <t>2025577228</t>
  </si>
  <si>
    <t>89</t>
  </si>
  <si>
    <t>628613611</t>
  </si>
  <si>
    <t>Žárové zinkování ponorem dílů ocelových konstrukcí hmotnosti do 100 kg</t>
  </si>
  <si>
    <t>kg</t>
  </si>
  <si>
    <t>1309218440</t>
  </si>
  <si>
    <t>lávka</t>
  </si>
  <si>
    <t>10,36+13,19+14,08+25,91+62,17+67,76</t>
  </si>
  <si>
    <t>90</t>
  </si>
  <si>
    <t>629995201</t>
  </si>
  <si>
    <t>Očištění vnějších ploch otryskáním sušeným křemičitým pískem</t>
  </si>
  <si>
    <t>-1707881007</t>
  </si>
  <si>
    <t>íčka stávající</t>
  </si>
  <si>
    <t>52*0,2</t>
  </si>
  <si>
    <t>91</t>
  </si>
  <si>
    <t>631311115</t>
  </si>
  <si>
    <t>Mazanina tl přes 50 do 80 mm z betonu prostého bez zvýšených nároků na prostředí tř. C 20/25</t>
  </si>
  <si>
    <t>-755347778</t>
  </si>
  <si>
    <t>(3,2*0,06)+(10,18*0,05)</t>
  </si>
  <si>
    <t>5,35*0,05</t>
  </si>
  <si>
    <t>S05</t>
  </si>
  <si>
    <t>82,99*0,06</t>
  </si>
  <si>
    <t>S06</t>
  </si>
  <si>
    <t>(118,72+4,35)*0,06</t>
  </si>
  <si>
    <t>S07</t>
  </si>
  <si>
    <t>9,08*0,06</t>
  </si>
  <si>
    <t>S08</t>
  </si>
  <si>
    <t>16,6*0,06</t>
  </si>
  <si>
    <t>S12</t>
  </si>
  <si>
    <t>77,64*0,06</t>
  </si>
  <si>
    <t>S13</t>
  </si>
  <si>
    <t>135,83*0,05</t>
  </si>
  <si>
    <t>S14</t>
  </si>
  <si>
    <t>5,2*0,05</t>
  </si>
  <si>
    <t>92</t>
  </si>
  <si>
    <t>631362021</t>
  </si>
  <si>
    <t>Výztuž mazanin svařovanými sítěmi Kari</t>
  </si>
  <si>
    <t>93623046</t>
  </si>
  <si>
    <t>(3,2+10,18)*0,00308*1,15</t>
  </si>
  <si>
    <t>5,35*0,00308*1,15</t>
  </si>
  <si>
    <t>82,99*0,00308*1,15</t>
  </si>
  <si>
    <t>(118,72+4,35)*0,00308*1,15</t>
  </si>
  <si>
    <t>9,08*0,00308*1,15</t>
  </si>
  <si>
    <t>16,6*0,00308*1,15</t>
  </si>
  <si>
    <t>77,64*0,00308*1,15</t>
  </si>
  <si>
    <t>135,83*0,00308*1,15</t>
  </si>
  <si>
    <t>93</t>
  </si>
  <si>
    <t>632451031</t>
  </si>
  <si>
    <t>Vyrovnávací potěr tl od 10 do 20 mm z MC 15 provedený v ploše</t>
  </si>
  <si>
    <t>-243097669</t>
  </si>
  <si>
    <t>vyspravení kleneb</t>
  </si>
  <si>
    <t>82,99</t>
  </si>
  <si>
    <t>94</t>
  </si>
  <si>
    <t>632481213</t>
  </si>
  <si>
    <t>Separační vrstva z PE fólie</t>
  </si>
  <si>
    <t>676531815</t>
  </si>
  <si>
    <t>118,72+4,35</t>
  </si>
  <si>
    <t>9,08</t>
  </si>
  <si>
    <t>16,6</t>
  </si>
  <si>
    <t>77,64</t>
  </si>
  <si>
    <t>135,83</t>
  </si>
  <si>
    <t>95</t>
  </si>
  <si>
    <t>632902111</t>
  </si>
  <si>
    <t>Příprava zatvrdlého povrchu betonových mazanin pro cementový potěr cementovým mlékem</t>
  </si>
  <si>
    <t>356625411</t>
  </si>
  <si>
    <t>5,2</t>
  </si>
  <si>
    <t>96</t>
  </si>
  <si>
    <t>634112113</t>
  </si>
  <si>
    <t>Obvodová dilatace podlahovým páskem z pěnového PE mezi stěnou a mazaninou nebo potěrem v 80 mm</t>
  </si>
  <si>
    <t>-612692044</t>
  </si>
  <si>
    <t>37,8</t>
  </si>
  <si>
    <t>45,47</t>
  </si>
  <si>
    <t>S07, 08</t>
  </si>
  <si>
    <t>20,9</t>
  </si>
  <si>
    <t>97</t>
  </si>
  <si>
    <t>635211121</t>
  </si>
  <si>
    <t>Násyp pod podlahy z keramzitu</t>
  </si>
  <si>
    <t>-452912537</t>
  </si>
  <si>
    <t>82,99*0,14</t>
  </si>
  <si>
    <t>(118,72+4,35)*0,05</t>
  </si>
  <si>
    <t>77,64*0,05</t>
  </si>
  <si>
    <t>5,2*0,1</t>
  </si>
  <si>
    <t>98</t>
  </si>
  <si>
    <t>636311112</t>
  </si>
  <si>
    <t>Kladení dlažby z betonových dlaždic 40x40 cm na sucho na terče z umělé hmoty do výšky přes 25 do 70 mm</t>
  </si>
  <si>
    <t>-903556699</t>
  </si>
  <si>
    <t>S10a</t>
  </si>
  <si>
    <t>1,31*2</t>
  </si>
  <si>
    <t>99</t>
  </si>
  <si>
    <t>59245716</t>
  </si>
  <si>
    <t>dlažba plošná terasová betonová 400x400mm tl 40mm vymývaný povrch</t>
  </si>
  <si>
    <t>406873254</t>
  </si>
  <si>
    <t>2,62*1,02 'Přepočtené koeficientem množství</t>
  </si>
  <si>
    <t>100</t>
  </si>
  <si>
    <t>642942111</t>
  </si>
  <si>
    <t>Osazování zárubní nebo rámů dveřních kovových do 2,5 m2 na MC</t>
  </si>
  <si>
    <t>1333671837</t>
  </si>
  <si>
    <t>D09,04</t>
  </si>
  <si>
    <t>D07</t>
  </si>
  <si>
    <t>D08</t>
  </si>
  <si>
    <t>D10</t>
  </si>
  <si>
    <t>D207,208</t>
  </si>
  <si>
    <t>101</t>
  </si>
  <si>
    <t>55331486</t>
  </si>
  <si>
    <t>zárubeň jednokřídlá ocelová pro zdění tl stěny 110-150mm rozměru 700/1970, 2100mm</t>
  </si>
  <si>
    <t>232396070</t>
  </si>
  <si>
    <t>102</t>
  </si>
  <si>
    <t>55331487</t>
  </si>
  <si>
    <t>zárubeň jednokřídlá ocelová pro zdění tl stěny 110-150mm rozměru 800/1970, 2100mm</t>
  </si>
  <si>
    <t>127244711</t>
  </si>
  <si>
    <t>103</t>
  </si>
  <si>
    <t>55331488</t>
  </si>
  <si>
    <t>zárubeň jednokřídlá ocelová pro zdění tl stěny 110-150mm rozměru 900/1970, 2100mm</t>
  </si>
  <si>
    <t>747089832</t>
  </si>
  <si>
    <t>104</t>
  </si>
  <si>
    <t>55331489</t>
  </si>
  <si>
    <t>zárubeň jednokřídlá ocelová pro zdění tl stěny 110-150mm rozměru 1100/1970, 2100mm</t>
  </si>
  <si>
    <t>-2147416033</t>
  </si>
  <si>
    <t>105</t>
  </si>
  <si>
    <t>55331500R</t>
  </si>
  <si>
    <t>zárubeň jednokřídlá AL, atyp 685x2225</t>
  </si>
  <si>
    <t>1605367646</t>
  </si>
  <si>
    <t>106</t>
  </si>
  <si>
    <t>642945111</t>
  </si>
  <si>
    <t>Osazování protipožárních nebo protiplynových zárubní dveří jednokřídlových do 2,5 m2</t>
  </si>
  <si>
    <t>1198916196</t>
  </si>
  <si>
    <t>D113</t>
  </si>
  <si>
    <t>D01,02,03</t>
  </si>
  <si>
    <t>D05</t>
  </si>
  <si>
    <t>D06</t>
  </si>
  <si>
    <t>D209,210</t>
  </si>
  <si>
    <t>107</t>
  </si>
  <si>
    <t>55331556</t>
  </si>
  <si>
    <t>zárubeň jednokřídlá ocelová pro zdění s protipožární úpravou tl stěny 75-100mm rozměru 700/1970, 2100mm</t>
  </si>
  <si>
    <t>-392299442</t>
  </si>
  <si>
    <t>108</t>
  </si>
  <si>
    <t>55331557</t>
  </si>
  <si>
    <t>zárubeň jednokřídlá ocelová pro zdění s protipožární úpravou tl stěny 75-100mm rozměru 800/1970, 2100mm</t>
  </si>
  <si>
    <t>1109263267</t>
  </si>
  <si>
    <t>109</t>
  </si>
  <si>
    <t>55331558</t>
  </si>
  <si>
    <t>zárubeň jednokřídlá ocelová pro zdění s protipožární úpravou tl stěny 75-100mm rozměru 900/1970, 2100mm</t>
  </si>
  <si>
    <t>-1248105719</t>
  </si>
  <si>
    <t>Trubní vedení</t>
  </si>
  <si>
    <t>110</t>
  </si>
  <si>
    <t>871270310</t>
  </si>
  <si>
    <t>Montáž kanalizačního potrubí hladkého plnostěnného SN 10 z polypropylenu DN 125</t>
  </si>
  <si>
    <t>1882540919</t>
  </si>
  <si>
    <t>u výtahu</t>
  </si>
  <si>
    <t>111</t>
  </si>
  <si>
    <t>28614210</t>
  </si>
  <si>
    <t>trubka kanalizační PP plnostěnná jednovrstvá DN 125x2000mm SN10</t>
  </si>
  <si>
    <t>-187204769</t>
  </si>
  <si>
    <t>8*1,015 'Přepočtené koeficientem množství</t>
  </si>
  <si>
    <t>112</t>
  </si>
  <si>
    <t>877270310</t>
  </si>
  <si>
    <t>Montáž kolen na kanalizačním potrubí z PP nebo tvrdého PVC-U trub hladkých plnostěnných DN 125</t>
  </si>
  <si>
    <t>-436652676</t>
  </si>
  <si>
    <t>113</t>
  </si>
  <si>
    <t>28611884</t>
  </si>
  <si>
    <t>koleno kanalizační PP KG SN10 125x45°</t>
  </si>
  <si>
    <t>1015374710</t>
  </si>
  <si>
    <t>114</t>
  </si>
  <si>
    <t>877260341</t>
  </si>
  <si>
    <t>Montáž lapačů střešních splavenin na kanalizačním potrubí z PP nebo tvrdého PVC-U trub hladkých plnostěnných DN 100</t>
  </si>
  <si>
    <t>1610354075</t>
  </si>
  <si>
    <t>115</t>
  </si>
  <si>
    <t>28341110</t>
  </si>
  <si>
    <t>lapače střešních splavenin okapová vpusť s klapkou+inspekční poklop z PP</t>
  </si>
  <si>
    <t>93781615</t>
  </si>
  <si>
    <t>116</t>
  </si>
  <si>
    <t>877270320</t>
  </si>
  <si>
    <t>Montáž odboček na kanalizačním potrubí z PP nebo tvrdého PVC-U trub hladkých plnostěnných DN 125</t>
  </si>
  <si>
    <t>546302519</t>
  </si>
  <si>
    <t>117</t>
  </si>
  <si>
    <t>28611388</t>
  </si>
  <si>
    <t>odbočka kanalizační plastová s hrdlem KG 125/110/45°</t>
  </si>
  <si>
    <t>582101179</t>
  </si>
  <si>
    <t>Ostatní konstrukce a práce, bourání</t>
  </si>
  <si>
    <t>118</t>
  </si>
  <si>
    <t>916241213</t>
  </si>
  <si>
    <t>Osazení obrubníku kamenného stojatého s boční opěrou do lože z betonu prostého</t>
  </si>
  <si>
    <t>999298697</t>
  </si>
  <si>
    <t>119</t>
  </si>
  <si>
    <t>58380374</t>
  </si>
  <si>
    <t>obrubník kamenný žulový přímý 1000x120x250mm</t>
  </si>
  <si>
    <t>528047355</t>
  </si>
  <si>
    <t>8*1,02 'Přepočtené koeficientem množství</t>
  </si>
  <si>
    <t>120</t>
  </si>
  <si>
    <t>941211111</t>
  </si>
  <si>
    <t>Montáž lešení řadového rámového lehkého zatížení do 200 kg/m2 š od 0,6 do 0,9 m v do 10 m</t>
  </si>
  <si>
    <t>-1986972437</t>
  </si>
  <si>
    <t>pro výtah</t>
  </si>
  <si>
    <t>121</t>
  </si>
  <si>
    <t>941211211</t>
  </si>
  <si>
    <t>Příplatek k lešení řadovému rámovému lehkému do 200 kg/m2 š od 0,6 do 0,9 m v do 10 m za každý den použití</t>
  </si>
  <si>
    <t>824026070</t>
  </si>
  <si>
    <t>100*90 'Přepočtené koeficientem množství</t>
  </si>
  <si>
    <t>122</t>
  </si>
  <si>
    <t>941211811</t>
  </si>
  <si>
    <t>Demontáž lešení řadového rámového lehkého zatížení do 200 kg/m2 š od 0,6 do 0,9 m v do 10 m</t>
  </si>
  <si>
    <t>274067205</t>
  </si>
  <si>
    <t>123</t>
  </si>
  <si>
    <t>946111114</t>
  </si>
  <si>
    <t>Montáž pojízdných věží trubkových/dílcových š od 0,6 do 0,9 m dl do 3,2 m v přes 3,5 do 4,5 m</t>
  </si>
  <si>
    <t>271880164</t>
  </si>
  <si>
    <t>124</t>
  </si>
  <si>
    <t>946111214</t>
  </si>
  <si>
    <t>Příplatek k pojízdným věžím š od 0,6 do 0,9 m dl do 3,2 m v přes 3,5 do 4,5 m za každý den použití</t>
  </si>
  <si>
    <t>38417909</t>
  </si>
  <si>
    <t>2*20 'Přepočtené koeficientem množství</t>
  </si>
  <si>
    <t>125</t>
  </si>
  <si>
    <t>946111814</t>
  </si>
  <si>
    <t>Demontáž pojízdných věží trubkových/dílcových š od 0,6 do 0,9 m dl do 3,2 m v přes 3,5 do 4,5 m</t>
  </si>
  <si>
    <t>-290120865</t>
  </si>
  <si>
    <t>126</t>
  </si>
  <si>
    <t>949101111</t>
  </si>
  <si>
    <t>Lešení pomocné pro objekty pozemních staveb s lešeňovou podlahou v do 1,9 m zatížení do 150 kg/m2</t>
  </si>
  <si>
    <t>219508011</t>
  </si>
  <si>
    <t>1P01</t>
  </si>
  <si>
    <t>15,93</t>
  </si>
  <si>
    <t>1P02</t>
  </si>
  <si>
    <t>24,12</t>
  </si>
  <si>
    <t>1P06</t>
  </si>
  <si>
    <t>(4,208*4,3)</t>
  </si>
  <si>
    <t>1P10</t>
  </si>
  <si>
    <t>16,34</t>
  </si>
  <si>
    <t>1P 13a, 13b</t>
  </si>
  <si>
    <t>5,15+3,36</t>
  </si>
  <si>
    <t>4,09+9,85</t>
  </si>
  <si>
    <t>1.np</t>
  </si>
  <si>
    <t>16,99+2,85+30,98+25,08+82,89+118,72+43+4,37+4,88</t>
  </si>
  <si>
    <t>127</t>
  </si>
  <si>
    <t>949101112</t>
  </si>
  <si>
    <t>Lešení pomocné pro objekty pozemních staveb s lešeňovou podlahou v přes 1,9 do 3,5 m zatížení do 150 kg/m2</t>
  </si>
  <si>
    <t>1770295299</t>
  </si>
  <si>
    <t>2.np</t>
  </si>
  <si>
    <t>9,5+15,57+2,05+2,07+0,99</t>
  </si>
  <si>
    <t>128</t>
  </si>
  <si>
    <t>949321111</t>
  </si>
  <si>
    <t>Montáž lešení dílcového do šachet o půdorysné ploše do 6 m2 v do 10 m</t>
  </si>
  <si>
    <t>-524419799</t>
  </si>
  <si>
    <t>129</t>
  </si>
  <si>
    <t>949321211</t>
  </si>
  <si>
    <t>Příplatek k lešení dílcovému do šachet do 6 m2 v do 10 m za každý den použití</t>
  </si>
  <si>
    <t>612757099</t>
  </si>
  <si>
    <t>13,43*60 'Přepočtené koeficientem množství</t>
  </si>
  <si>
    <t>130</t>
  </si>
  <si>
    <t>949321811</t>
  </si>
  <si>
    <t>Demontáž lešení dílcového do šachet o půdorysné ploše do 6 m2 v do 10 m</t>
  </si>
  <si>
    <t>1983839025</t>
  </si>
  <si>
    <t>131</t>
  </si>
  <si>
    <t>952901111</t>
  </si>
  <si>
    <t>Vyčištění budov bytové a občanské výstavby při výšce podlaží do 4 m</t>
  </si>
  <si>
    <t>-1332319831</t>
  </si>
  <si>
    <t>16,63+2,85+30,98+25,08+82,89+118,72+43+4,37+4,88</t>
  </si>
  <si>
    <t>galerie</t>
  </si>
  <si>
    <t>118,72-(7,414*5,06)</t>
  </si>
  <si>
    <t>132</t>
  </si>
  <si>
    <t>952901114</t>
  </si>
  <si>
    <t>Vyčištění budov bytové a občanské výstavby při výšce podlaží přes 4 m</t>
  </si>
  <si>
    <t>706873709</t>
  </si>
  <si>
    <t>133</t>
  </si>
  <si>
    <t>952902601</t>
  </si>
  <si>
    <t>Čištění budov vysátí prachu z trámů</t>
  </si>
  <si>
    <t>1062276148</t>
  </si>
  <si>
    <t>krov</t>
  </si>
  <si>
    <t>(21,5*12*2)+(16*21,5)</t>
  </si>
  <si>
    <t>134</t>
  </si>
  <si>
    <t>952902611</t>
  </si>
  <si>
    <t>Čištění budov vysátí prachu z ostatních ploch</t>
  </si>
  <si>
    <t>-1562932745</t>
  </si>
  <si>
    <t>očištění kleneb</t>
  </si>
  <si>
    <t>(118,72+4,35)</t>
  </si>
  <si>
    <t>135</t>
  </si>
  <si>
    <t>953333491</t>
  </si>
  <si>
    <t>PVC těsnící pás do dilatačních spar betonových kcí rohový 120/120 mm</t>
  </si>
  <si>
    <t>-364782377</t>
  </si>
  <si>
    <t>výtah</t>
  </si>
  <si>
    <t>13,43*2</t>
  </si>
  <si>
    <t>136</t>
  </si>
  <si>
    <t>953334124</t>
  </si>
  <si>
    <t>Bobtnavý pásek do pracovních spar betonových kcí bentonitový 20x25 mm s prodlouženou dobou bobtnání</t>
  </si>
  <si>
    <t>-1182899588</t>
  </si>
  <si>
    <t>(3,6*4)+((2,2+2,44)*2)</t>
  </si>
  <si>
    <t>137</t>
  </si>
  <si>
    <t>953943211</t>
  </si>
  <si>
    <t>Osazování hasicího přístroje</t>
  </si>
  <si>
    <t>-405461683</t>
  </si>
  <si>
    <t>P1.01</t>
  </si>
  <si>
    <t>N1.01</t>
  </si>
  <si>
    <t>N3.01</t>
  </si>
  <si>
    <t>ČCHUC</t>
  </si>
  <si>
    <t>138</t>
  </si>
  <si>
    <t>44932114</t>
  </si>
  <si>
    <t>přístroj hasicí ruční práškový PG 6 LE</t>
  </si>
  <si>
    <t>-630171121</t>
  </si>
  <si>
    <t>139</t>
  </si>
  <si>
    <t>962031132</t>
  </si>
  <si>
    <t>Bourání příček nebo přizdívek z cihel pálených tl do 100 mm</t>
  </si>
  <si>
    <t>-340114873</t>
  </si>
  <si>
    <t>B119,120,121</t>
  </si>
  <si>
    <t>(1,75+1,9+1,9)*3,08</t>
  </si>
  <si>
    <t>140</t>
  </si>
  <si>
    <t>962031133</t>
  </si>
  <si>
    <t>Bourání příček nebo přizdívek z cihel pálených tl přes 100 do 150 mm</t>
  </si>
  <si>
    <t>2013813586</t>
  </si>
  <si>
    <t>B09</t>
  </si>
  <si>
    <t>(3,2+1,1)*2,7</t>
  </si>
  <si>
    <t>1P13</t>
  </si>
  <si>
    <t>0,9*2</t>
  </si>
  <si>
    <t>B108</t>
  </si>
  <si>
    <t>2,4*4,5</t>
  </si>
  <si>
    <t>B111, 112</t>
  </si>
  <si>
    <t>(1,3*1,95)+(0,6*1,95)+(1,22*1,95)+(0,6*1,95)</t>
  </si>
  <si>
    <t>141</t>
  </si>
  <si>
    <t>963031432</t>
  </si>
  <si>
    <t>Bourání cihelných kleneb na MV nebo MVC tl do 150 mm</t>
  </si>
  <si>
    <t>-1910290063</t>
  </si>
  <si>
    <t>8,79</t>
  </si>
  <si>
    <t>142</t>
  </si>
  <si>
    <t>963051113</t>
  </si>
  <si>
    <t>Bourání ŽB stropů deskových tl přes 80 mm</t>
  </si>
  <si>
    <t>-779785800</t>
  </si>
  <si>
    <t>10,18*0,2</t>
  </si>
  <si>
    <t>7,414*5,06*0,26</t>
  </si>
  <si>
    <t>143</t>
  </si>
  <si>
    <t>965041441</t>
  </si>
  <si>
    <t>Bourání podkladů pod dlažby nebo mazanin škvárobetonových tl přes 100 mm pl přes 4 m2</t>
  </si>
  <si>
    <t>1324505290</t>
  </si>
  <si>
    <t>82,99*0,08</t>
  </si>
  <si>
    <t>(118,72+4,35)*0,08</t>
  </si>
  <si>
    <t>9,08*0,08</t>
  </si>
  <si>
    <t>16,6*0,08</t>
  </si>
  <si>
    <t>77,64*0,08</t>
  </si>
  <si>
    <t>135,83*0,08</t>
  </si>
  <si>
    <t>5,2*0,08</t>
  </si>
  <si>
    <t>nad bouranými stropy</t>
  </si>
  <si>
    <t>8,79*0,15</t>
  </si>
  <si>
    <t>144</t>
  </si>
  <si>
    <t>965042131</t>
  </si>
  <si>
    <t>Bourání podkladů pod dlažby nebo mazanin betonových nebo z litého asfaltu tl do 100 mm pl do 4 m2</t>
  </si>
  <si>
    <t>-1890481990</t>
  </si>
  <si>
    <t>3,2*0,06</t>
  </si>
  <si>
    <t>4,93</t>
  </si>
  <si>
    <t>145</t>
  </si>
  <si>
    <t>965042141</t>
  </si>
  <si>
    <t>Bourání podkladů pod dlažby nebo mazanin betonových nebo z litého asfaltu tl do 100 mm pl přes 4 m2</t>
  </si>
  <si>
    <t>893503125</t>
  </si>
  <si>
    <t>5,35*0,06</t>
  </si>
  <si>
    <t>146</t>
  </si>
  <si>
    <t>965042231</t>
  </si>
  <si>
    <t>Bourání podkladů pod dlažby nebo mazanin betonových nebo z litého asfaltu tl přes 100 mm pl do 4 m2</t>
  </si>
  <si>
    <t>-377528323</t>
  </si>
  <si>
    <t>3,2*0,15</t>
  </si>
  <si>
    <t>16,6*0,13</t>
  </si>
  <si>
    <t>147</t>
  </si>
  <si>
    <t>965045113</t>
  </si>
  <si>
    <t>Bourání potěrů cementových nebo pískocementových tl do 50 mm pl přes 4 m2</t>
  </si>
  <si>
    <t>-2128262001</t>
  </si>
  <si>
    <t>148</t>
  </si>
  <si>
    <t>965046111</t>
  </si>
  <si>
    <t>Broušení stávajících betonových podlah úběr do 3 mm</t>
  </si>
  <si>
    <t>-1840627940</t>
  </si>
  <si>
    <t>S09</t>
  </si>
  <si>
    <t>9,15</t>
  </si>
  <si>
    <t>149</t>
  </si>
  <si>
    <t>965046119</t>
  </si>
  <si>
    <t>Příplatek k broušení stávajících betonových podlah za každý další 1 mm úběru</t>
  </si>
  <si>
    <t>1702053348</t>
  </si>
  <si>
    <t>9,15*17 'Přepočtené koeficientem množství</t>
  </si>
  <si>
    <t>150</t>
  </si>
  <si>
    <t>965082923</t>
  </si>
  <si>
    <t>Odstranění násypů pod podlahami tl do 100 mm pl přes 2 m2</t>
  </si>
  <si>
    <t>521063319</t>
  </si>
  <si>
    <t>82,99*0,1025</t>
  </si>
  <si>
    <t>16,6*0,05</t>
  </si>
  <si>
    <t>4,93*0,2</t>
  </si>
  <si>
    <t>151</t>
  </si>
  <si>
    <t>968062455</t>
  </si>
  <si>
    <t>Vybourání dřevěných dveřních zárubní pl do 2 m2</t>
  </si>
  <si>
    <t>1127522772</t>
  </si>
  <si>
    <t>B02</t>
  </si>
  <si>
    <t>B03</t>
  </si>
  <si>
    <t>B124</t>
  </si>
  <si>
    <t>152</t>
  </si>
  <si>
    <t>968062456</t>
  </si>
  <si>
    <t>Vybourání dřevěných dveřních zárubní pl přes 2 m2</t>
  </si>
  <si>
    <t>-1362448327</t>
  </si>
  <si>
    <t>B201</t>
  </si>
  <si>
    <t>(1,4*2,6*2)+(1,3*2,6)</t>
  </si>
  <si>
    <t>B202</t>
  </si>
  <si>
    <t>0,8*2,2</t>
  </si>
  <si>
    <t>B130</t>
  </si>
  <si>
    <t>1,4*2,57</t>
  </si>
  <si>
    <t>153</t>
  </si>
  <si>
    <t>968062747</t>
  </si>
  <si>
    <t>Vybourání stěn dřevěných plných, zasklených nebo výkladních pl přes 4 m2</t>
  </si>
  <si>
    <t>1877911090</t>
  </si>
  <si>
    <t>B203</t>
  </si>
  <si>
    <t>1,6*3,4</t>
  </si>
  <si>
    <t>154</t>
  </si>
  <si>
    <t>968072455</t>
  </si>
  <si>
    <t>Vybourání kovových dveřních zárubní pl do 2 m2</t>
  </si>
  <si>
    <t>1227573632</t>
  </si>
  <si>
    <t>B01</t>
  </si>
  <si>
    <t>B04</t>
  </si>
  <si>
    <t>B05</t>
  </si>
  <si>
    <t>B06</t>
  </si>
  <si>
    <t>B07</t>
  </si>
  <si>
    <t>B012</t>
  </si>
  <si>
    <t>B106</t>
  </si>
  <si>
    <t>B114</t>
  </si>
  <si>
    <t>B117</t>
  </si>
  <si>
    <t>B129</t>
  </si>
  <si>
    <t>155</t>
  </si>
  <si>
    <t>971033531</t>
  </si>
  <si>
    <t>Vybourání otvorů ve zdivu cihelném pl do 1 m2 na MVC nebo MV tl do 150 mm</t>
  </si>
  <si>
    <t>-2071659255</t>
  </si>
  <si>
    <t>2*0,4</t>
  </si>
  <si>
    <t>B08</t>
  </si>
  <si>
    <t>1*1</t>
  </si>
  <si>
    <t>971033541</t>
  </si>
  <si>
    <t>Vybourání otvorů ve zdivu cihelném pl do 1 m2 na MVC nebo MV tl do 300 mm</t>
  </si>
  <si>
    <t>2101485736</t>
  </si>
  <si>
    <t>0,3*2*0,2</t>
  </si>
  <si>
    <t>157</t>
  </si>
  <si>
    <t>971033561</t>
  </si>
  <si>
    <t>Vybourání otvorů ve zdivu cihelném pl do 1 m2 na MVC nebo MV tl do 600 mm</t>
  </si>
  <si>
    <t>-1894128317</t>
  </si>
  <si>
    <t>0,6*0,3*2,2</t>
  </si>
  <si>
    <t>(1,18*1,95*0,6)+(1,3*1,95*0,6)+(0,65*2,03*0,45)</t>
  </si>
  <si>
    <t>158</t>
  </si>
  <si>
    <t>973031335</t>
  </si>
  <si>
    <t>Vysekání kapes ve zdivu cihelném na MV nebo MVC pl do 0,16 m2 hl do 300 mm</t>
  </si>
  <si>
    <t>-1942339811</t>
  </si>
  <si>
    <t>N120</t>
  </si>
  <si>
    <t>N111, 112</t>
  </si>
  <si>
    <t>2*2</t>
  </si>
  <si>
    <t>3*2</t>
  </si>
  <si>
    <t>159</t>
  </si>
  <si>
    <t>974031664</t>
  </si>
  <si>
    <t>Vysekání rýh ve zdivu cihelném pro vtahování nosníků hl do 150 mm v do 150 mm</t>
  </si>
  <si>
    <t>-1014091242</t>
  </si>
  <si>
    <t>1,4*2</t>
  </si>
  <si>
    <t>1,4</t>
  </si>
  <si>
    <t>2*1,4</t>
  </si>
  <si>
    <t>2*2*2</t>
  </si>
  <si>
    <t>(1,8*6)</t>
  </si>
  <si>
    <t>160</t>
  </si>
  <si>
    <t>975011231</t>
  </si>
  <si>
    <t>Podpěrné dřevení při podezdívání základů tl 450 mm vyzdívka v do 2 m dl podchycení přes 1 do 3 m</t>
  </si>
  <si>
    <t>1766653393</t>
  </si>
  <si>
    <t>1P14</t>
  </si>
  <si>
    <t>(2*2,75)+3,815</t>
  </si>
  <si>
    <t>161</t>
  </si>
  <si>
    <t>975121331</t>
  </si>
  <si>
    <t>Zřízení jednořadého podchycení konstrukcí systémovými stojkami s nosníky v do 4 m zatížení přes 1000 do 1500 kg/m</t>
  </si>
  <si>
    <t>-204172588</t>
  </si>
  <si>
    <t>B114, 115</t>
  </si>
  <si>
    <t>(9+6)*2</t>
  </si>
  <si>
    <t>162</t>
  </si>
  <si>
    <t>975121332</t>
  </si>
  <si>
    <t>Příplatek k jednořadému podchycení konstrukcí systémovými stojkami s nosníky do v 4 m zatížení přes 1000 do 1500 kg/m za první a ZKD den použití</t>
  </si>
  <si>
    <t>639186573</t>
  </si>
  <si>
    <t>30*40 'Přepočtené koeficientem množství</t>
  </si>
  <si>
    <t>163</t>
  </si>
  <si>
    <t>975121333</t>
  </si>
  <si>
    <t>Odstranění jednořadého podchycení konstrukcí systémovými stojkami s nosníky v do 4 m zatížení přes 1000 do 1500 kg/m</t>
  </si>
  <si>
    <t>1122394716</t>
  </si>
  <si>
    <t>164</t>
  </si>
  <si>
    <t>977151121</t>
  </si>
  <si>
    <t>Jádrové vrty diamantovými korunkami do stavebních materiálů D přes 110 do 120 mm</t>
  </si>
  <si>
    <t>39895498</t>
  </si>
  <si>
    <t>B127</t>
  </si>
  <si>
    <t>0,7</t>
  </si>
  <si>
    <t>165</t>
  </si>
  <si>
    <t>978013191</t>
  </si>
  <si>
    <t>Otlučení (osekání) vnitřní vápenné nebo vápenocementové omítky stěn v rozsahu přes 50 do 100 %</t>
  </si>
  <si>
    <t>300352356</t>
  </si>
  <si>
    <t>((3,2+2,75)*2*2)-(2*0,7)</t>
  </si>
  <si>
    <t>(0,9+2,3+0,9+1,25+0,9+1,9)*4,33</t>
  </si>
  <si>
    <t>(2,64+1,9+2,6+2,05+2,05)*3,5</t>
  </si>
  <si>
    <t>166</t>
  </si>
  <si>
    <t>981511111</t>
  </si>
  <si>
    <t>Demolice konstrukcí objektů zděných na MVC postupným rozebíráním</t>
  </si>
  <si>
    <t>-1287978074</t>
  </si>
  <si>
    <t>B206</t>
  </si>
  <si>
    <t>(1+1)*3,4*0,3</t>
  </si>
  <si>
    <t>167</t>
  </si>
  <si>
    <t>985611112</t>
  </si>
  <si>
    <t>Vrtaná šroubovitá mikropilota pro zvýšení únosnosti základů D 100 mm</t>
  </si>
  <si>
    <t>370770712</t>
  </si>
  <si>
    <t>(7,15/0,5*5,051)</t>
  </si>
  <si>
    <t>168</t>
  </si>
  <si>
    <t>988000001R</t>
  </si>
  <si>
    <t>Sejmutí formy pro reprofilaci fasády</t>
  </si>
  <si>
    <t>sou</t>
  </si>
  <si>
    <t>-431935855</t>
  </si>
  <si>
    <t>997</t>
  </si>
  <si>
    <t>Přesun sutě</t>
  </si>
  <si>
    <t>169</t>
  </si>
  <si>
    <t>997002611</t>
  </si>
  <si>
    <t>Nakládání suti a vybouraných hmot</t>
  </si>
  <si>
    <t>124986275</t>
  </si>
  <si>
    <t>170</t>
  </si>
  <si>
    <t>997013151</t>
  </si>
  <si>
    <t>Vnitrostaveništní doprava suti a vybouraných hmot pro budovy v do 6 m s omezením mechanizace</t>
  </si>
  <si>
    <t>-973833783</t>
  </si>
  <si>
    <t>171</t>
  </si>
  <si>
    <t>997013501</t>
  </si>
  <si>
    <t>Odvoz suti a vybouraných hmot na skládku nebo meziskládku do 1 km se složením</t>
  </si>
  <si>
    <t>1836222306</t>
  </si>
  <si>
    <t>172</t>
  </si>
  <si>
    <t>997013509</t>
  </si>
  <si>
    <t>Příplatek k odvozu suti a vybouraných hmot na skládku ZKD 1 km přes 1 km</t>
  </si>
  <si>
    <t>804968683</t>
  </si>
  <si>
    <t>267,267*14 'Přepočtené koeficientem množství</t>
  </si>
  <si>
    <t>173</t>
  </si>
  <si>
    <t>997013609</t>
  </si>
  <si>
    <t>Poplatek za uložení na skládce (skládkovné) stavebního odpadu ze směsí nebo oddělených frakcí betonu, cihel a keramických výrobků kód odpadu 17 01 07</t>
  </si>
  <si>
    <t>1529501984</t>
  </si>
  <si>
    <t>237,996-15,454</t>
  </si>
  <si>
    <t>174</t>
  </si>
  <si>
    <t>997013631</t>
  </si>
  <si>
    <t>Poplatek za uložení na skládce (skládkovné) stavebního odpadu směsného kód odpadu 17 09 04</t>
  </si>
  <si>
    <t>-1597380861</t>
  </si>
  <si>
    <t>15,454</t>
  </si>
  <si>
    <t>998</t>
  </si>
  <si>
    <t>Přesun hmot</t>
  </si>
  <si>
    <t>175</t>
  </si>
  <si>
    <t>998011009</t>
  </si>
  <si>
    <t>Přesun hmot pro budovy zděné s omezením mechanizace pro budovy v přes 6 do 12 m</t>
  </si>
  <si>
    <t>637747353</t>
  </si>
  <si>
    <t>PSV</t>
  </si>
  <si>
    <t>Práce a dodávky PSV</t>
  </si>
  <si>
    <t>711</t>
  </si>
  <si>
    <t>Izolace proti vodě, vlhkosti a plynům</t>
  </si>
  <si>
    <t>176</t>
  </si>
  <si>
    <t>711111001</t>
  </si>
  <si>
    <t>Provedení izolace proti zemní vlhkosti vodorovné za studena nátěrem penetračním</t>
  </si>
  <si>
    <t>-747282497</t>
  </si>
  <si>
    <t>3,58*3,605</t>
  </si>
  <si>
    <t>3,2+10,18</t>
  </si>
  <si>
    <t>5,35</t>
  </si>
  <si>
    <t>177</t>
  </si>
  <si>
    <t>11163150</t>
  </si>
  <si>
    <t>lak penetrační asfaltový</t>
  </si>
  <si>
    <t>-205662514</t>
  </si>
  <si>
    <t>39,236*0,0003 'Přepočtené koeficientem množství</t>
  </si>
  <si>
    <t>178</t>
  </si>
  <si>
    <t>711112001</t>
  </si>
  <si>
    <t>Provedení izolace proti zemní vlhkosti svislé za studena nátěrem penetračním</t>
  </si>
  <si>
    <t>-851233935</t>
  </si>
  <si>
    <t>179</t>
  </si>
  <si>
    <t>1671187001</t>
  </si>
  <si>
    <t>45,45*0,00034 'Přepočtené koeficientem množství</t>
  </si>
  <si>
    <t>180</t>
  </si>
  <si>
    <t>711141559</t>
  </si>
  <si>
    <t>Provedení izolace proti zemní vlhkosti pásy přitavením vodorovné NAIP</t>
  </si>
  <si>
    <t>177457979</t>
  </si>
  <si>
    <t>181</t>
  </si>
  <si>
    <t>62832134</t>
  </si>
  <si>
    <t>pás asfaltový natavitelný oxidovaný s vložkou ze skleněné rohože typu V60 s jemnozrnným minerálním posypem tl 4,0mm</t>
  </si>
  <si>
    <t>-1013390087</t>
  </si>
  <si>
    <t>39,236*1,1655 'Přepočtené koeficientem množství</t>
  </si>
  <si>
    <t>182</t>
  </si>
  <si>
    <t>711142559</t>
  </si>
  <si>
    <t>Provedení izolace proti zemní vlhkosti pásy přitavením svislé NAIP</t>
  </si>
  <si>
    <t>-1976823491</t>
  </si>
  <si>
    <t>183</t>
  </si>
  <si>
    <t>-1538289933</t>
  </si>
  <si>
    <t>45,45*1,221 'Přepočtené koeficientem množství</t>
  </si>
  <si>
    <t>184</t>
  </si>
  <si>
    <t>998711112</t>
  </si>
  <si>
    <t>Přesun hmot tonážní pro izolace proti vodě, vlhkosti a plynům s omezením mechanizace v objektech v přes 6 do 12 m</t>
  </si>
  <si>
    <t>286091270</t>
  </si>
  <si>
    <t>712</t>
  </si>
  <si>
    <t>Povlakové krytiny</t>
  </si>
  <si>
    <t>185</t>
  </si>
  <si>
    <t>712363504</t>
  </si>
  <si>
    <t>Provedení povlak krytiny mechanicky kotvenou do betonu TI tl přes 140 do 200 mm vnitřní pole, budova v do 18 m</t>
  </si>
  <si>
    <t>2047123672</t>
  </si>
  <si>
    <t>186</t>
  </si>
  <si>
    <t>28322000</t>
  </si>
  <si>
    <t>fólie hydroizolační střešní mPVC mechanicky kotvená šedá tl 2,0mm</t>
  </si>
  <si>
    <t>467078023</t>
  </si>
  <si>
    <t>4,93*1,1655 'Přepočtené koeficientem množství</t>
  </si>
  <si>
    <t>187</t>
  </si>
  <si>
    <t>712391172</t>
  </si>
  <si>
    <t>Provedení povlakové krytiny střech do 10° ochranné textilní vrstvy</t>
  </si>
  <si>
    <t>1845418996</t>
  </si>
  <si>
    <t>188</t>
  </si>
  <si>
    <t>69311035</t>
  </si>
  <si>
    <t>geotextilie tkaná separační, filtrační, výztužná PP pevnost v tahu 30kN/m</t>
  </si>
  <si>
    <t>1075888840</t>
  </si>
  <si>
    <t>4,93*1,155 'Přepočtené koeficientem množství</t>
  </si>
  <si>
    <t>189</t>
  </si>
  <si>
    <t>998712112</t>
  </si>
  <si>
    <t>Přesun hmot tonážní pro krytiny povlakové s omezením mechanizace v objektech v přes 6 do 12 m</t>
  </si>
  <si>
    <t>1366917144</t>
  </si>
  <si>
    <t>713</t>
  </si>
  <si>
    <t>Izolace tepelné</t>
  </si>
  <si>
    <t>190</t>
  </si>
  <si>
    <t>713111111</t>
  </si>
  <si>
    <t>Montáž izolace tepelné vrchem stropů volně kladenými rohožemi, pásy, dílci, deskami</t>
  </si>
  <si>
    <t>64891355</t>
  </si>
  <si>
    <t>191</t>
  </si>
  <si>
    <t>28372359R</t>
  </si>
  <si>
    <t>Polystyren  EPS® NEO 150 tl. 150mm, grafitový podlahový, střešní</t>
  </si>
  <si>
    <t>1943202469</t>
  </si>
  <si>
    <t>4,93*1,05 'Přepočtené koeficientem množství</t>
  </si>
  <si>
    <t>192</t>
  </si>
  <si>
    <t>713121111</t>
  </si>
  <si>
    <t>Montáž izolace tepelné podlah volně kladenými rohožemi, pásy, dílci, deskami 1 vrstva</t>
  </si>
  <si>
    <t>2116008756</t>
  </si>
  <si>
    <t>10,18</t>
  </si>
  <si>
    <t>193</t>
  </si>
  <si>
    <t>28375914</t>
  </si>
  <si>
    <t>deska EPS 150 pro konstrukce s vysokým zatížením λ=0,035 tl 100mm</t>
  </si>
  <si>
    <t>111431256</t>
  </si>
  <si>
    <t>17,78*1,05 'Přepočtené koeficientem množství</t>
  </si>
  <si>
    <t>194</t>
  </si>
  <si>
    <t>63231207</t>
  </si>
  <si>
    <t>deska čedičová minerální pro snížení kročejového hluku (max. zatížení 4 kN/m2) tl 50mm</t>
  </si>
  <si>
    <t>-860166019</t>
  </si>
  <si>
    <t>82,99*1,05 'Přepočtené koeficientem množství</t>
  </si>
  <si>
    <t>195</t>
  </si>
  <si>
    <t>63231205</t>
  </si>
  <si>
    <t>deska čedičová minerální pro snížení kročejového hluku (max. zatížení 4 kN/m2) tl 30mm</t>
  </si>
  <si>
    <t>-1257880353</t>
  </si>
  <si>
    <t>362,22*1,05 'Přepočtené koeficientem množství</t>
  </si>
  <si>
    <t>196</t>
  </si>
  <si>
    <t>713131141</t>
  </si>
  <si>
    <t>Montáž izolace tepelné stěn lepením celoplošně rohoží, pásů, dílců, desek</t>
  </si>
  <si>
    <t>1706117749</t>
  </si>
  <si>
    <t>izolace výt.šachty pod úrovní terénu</t>
  </si>
  <si>
    <t>5,1*2,3</t>
  </si>
  <si>
    <t>197</t>
  </si>
  <si>
    <t>28376354</t>
  </si>
  <si>
    <t>deska perimetrická pro zateplení spodních staveb 200kPa λ=0,034 tl 100mm</t>
  </si>
  <si>
    <t>-1538137098</t>
  </si>
  <si>
    <t>198</t>
  </si>
  <si>
    <t>713411121</t>
  </si>
  <si>
    <t>Montáž izolace tepelné potrubí pásy nebo rohožemi s Al fólií staženými drátem 1x</t>
  </si>
  <si>
    <t>538011747</t>
  </si>
  <si>
    <t>přívod vzduchu 3.np</t>
  </si>
  <si>
    <t>17,9</t>
  </si>
  <si>
    <t>199</t>
  </si>
  <si>
    <t>63151674</t>
  </si>
  <si>
    <t>rohož izolační z minerální vlny lamelová s Al fólií 50-60kg/m3 tl 100mm</t>
  </si>
  <si>
    <t>-15030160</t>
  </si>
  <si>
    <t>17,9*1,05 'Přepočtené koeficientem množství</t>
  </si>
  <si>
    <t>200</t>
  </si>
  <si>
    <t>998713112</t>
  </si>
  <si>
    <t>Přesun hmot tonážní pro izolace tepelné s omezením mechanizace v objektech v přes 6 do 12 m</t>
  </si>
  <si>
    <t>565341219</t>
  </si>
  <si>
    <t>721</t>
  </si>
  <si>
    <t>Zdravotechnika - vnitřní kanalizace</t>
  </si>
  <si>
    <t>201</t>
  </si>
  <si>
    <t>721110806</t>
  </si>
  <si>
    <t>Demontáž potrubí kameninové DN přes 100 do 200</t>
  </si>
  <si>
    <t>491592327</t>
  </si>
  <si>
    <t>8,8</t>
  </si>
  <si>
    <t>202</t>
  </si>
  <si>
    <t>721140802</t>
  </si>
  <si>
    <t>Demontáž potrubí litinové DN do 100</t>
  </si>
  <si>
    <t>2103980423</t>
  </si>
  <si>
    <t>203</t>
  </si>
  <si>
    <t>721171916</t>
  </si>
  <si>
    <t>Potrubí z PP propojení potrubí DN 125</t>
  </si>
  <si>
    <t>807578722</t>
  </si>
  <si>
    <t>204</t>
  </si>
  <si>
    <t>721174006</t>
  </si>
  <si>
    <t>Potrubí kanalizační z PP svodné DN 125</t>
  </si>
  <si>
    <t>-383611446</t>
  </si>
  <si>
    <t>205</t>
  </si>
  <si>
    <t>721174025</t>
  </si>
  <si>
    <t>Potrubí kanalizační z PP odpadní DN 110</t>
  </si>
  <si>
    <t>2144891224</t>
  </si>
  <si>
    <t>206</t>
  </si>
  <si>
    <t>721174042</t>
  </si>
  <si>
    <t>Potrubí kanalizační z PP připojovací DN 40</t>
  </si>
  <si>
    <t>543554547</t>
  </si>
  <si>
    <t>207</t>
  </si>
  <si>
    <t>721174043</t>
  </si>
  <si>
    <t>Potrubí kanalizační z PP připojovací DN 50</t>
  </si>
  <si>
    <t>866031006</t>
  </si>
  <si>
    <t>208</t>
  </si>
  <si>
    <t>721174044</t>
  </si>
  <si>
    <t>Potrubí kanalizační z PP připojovací DN 75</t>
  </si>
  <si>
    <t>-788653341</t>
  </si>
  <si>
    <t>209</t>
  </si>
  <si>
    <t>721174045</t>
  </si>
  <si>
    <t>Potrubí kanalizační z PP připojovací DN 110</t>
  </si>
  <si>
    <t>459242126</t>
  </si>
  <si>
    <t>210</t>
  </si>
  <si>
    <t>721226521</t>
  </si>
  <si>
    <t>Zápachová uzávěrka nástěnná pro pračku a myčku DN 40</t>
  </si>
  <si>
    <t>701441651</t>
  </si>
  <si>
    <t>211</t>
  </si>
  <si>
    <t>721274121</t>
  </si>
  <si>
    <t>Přivzdušňovací ventil vnitřní odpadních potrubí DN od 32 do 50</t>
  </si>
  <si>
    <t>-798515197</t>
  </si>
  <si>
    <t>212</t>
  </si>
  <si>
    <t>721290111</t>
  </si>
  <si>
    <t>Zkouška těsnosti potrubí kanalizace vodou DN do 125</t>
  </si>
  <si>
    <t>-2007459396</t>
  </si>
  <si>
    <t>8,8+18,5+4,6+7,7+1,7+1,7</t>
  </si>
  <si>
    <t>213</t>
  </si>
  <si>
    <t>998721112</t>
  </si>
  <si>
    <t>Přesun hmot tonážní pro vnitřní kanalizaci s omezením mechanizace v objektech v přes 6 do 12 m</t>
  </si>
  <si>
    <t>847182018</t>
  </si>
  <si>
    <t>722</t>
  </si>
  <si>
    <t>Zdravotechnika - vnitřní vodovod</t>
  </si>
  <si>
    <t>214</t>
  </si>
  <si>
    <t>722174002</t>
  </si>
  <si>
    <t>Potrubí vodovodní plastové PPR svar polyfúze PN 16 D 20x2,8 mm</t>
  </si>
  <si>
    <t>1916349317</t>
  </si>
  <si>
    <t>215</t>
  </si>
  <si>
    <t>722174022</t>
  </si>
  <si>
    <t>Potrubí vodovodní plastové PPR svar polyfúze PN 20 D 20x3,4 mm</t>
  </si>
  <si>
    <t>2099294873</t>
  </si>
  <si>
    <t>216</t>
  </si>
  <si>
    <t>722181111</t>
  </si>
  <si>
    <t>Ochrana vodovodního potrubí plstěnými pásy DN do 20 mm</t>
  </si>
  <si>
    <t>78845540</t>
  </si>
  <si>
    <t>217</t>
  </si>
  <si>
    <t>722181231</t>
  </si>
  <si>
    <t>Ochrana vodovodního potrubí přilepenými termoizolačními trubicemi z PE tl přes 9 do 13 mm DN do 22 mm</t>
  </si>
  <si>
    <t>-469364111</t>
  </si>
  <si>
    <t>218</t>
  </si>
  <si>
    <t>722230102</t>
  </si>
  <si>
    <t>Ventil přímý G 3/4" se dvěma závity</t>
  </si>
  <si>
    <t>-516393322</t>
  </si>
  <si>
    <t>219</t>
  </si>
  <si>
    <t>722254116</t>
  </si>
  <si>
    <t>Hydrantová skříň vnitřní s výzbrojí C 52 polyesterová hadice</t>
  </si>
  <si>
    <t>soubor</t>
  </si>
  <si>
    <t>231597158</t>
  </si>
  <si>
    <t>220</t>
  </si>
  <si>
    <t>722259106</t>
  </si>
  <si>
    <t>Armatura požární ostatní víčko spojky C 52</t>
  </si>
  <si>
    <t>926425346</t>
  </si>
  <si>
    <t>221</t>
  </si>
  <si>
    <t>722259109</t>
  </si>
  <si>
    <t>Armatura požární ostatní objímka hadice 52</t>
  </si>
  <si>
    <t>-1938518203</t>
  </si>
  <si>
    <t>222</t>
  </si>
  <si>
    <t>722259114</t>
  </si>
  <si>
    <t>Armatura požární ostatní klíč na spojku nebo šroubení</t>
  </si>
  <si>
    <t>1405984433</t>
  </si>
  <si>
    <t>223</t>
  </si>
  <si>
    <t>722290234</t>
  </si>
  <si>
    <t>Proplach a dezinfekce vodovodního potrubí DN do 80</t>
  </si>
  <si>
    <t>1596822431</t>
  </si>
  <si>
    <t>224</t>
  </si>
  <si>
    <t>722290246</t>
  </si>
  <si>
    <t>Zkouška těsnosti vodovodního potrubí plastového DN do 40</t>
  </si>
  <si>
    <t>-2043372291</t>
  </si>
  <si>
    <t>225</t>
  </si>
  <si>
    <t>722880001R</t>
  </si>
  <si>
    <t>Úpravy napojení vodovodu na nové zařizovací předměty</t>
  </si>
  <si>
    <t>-1588264199</t>
  </si>
  <si>
    <t>226</t>
  </si>
  <si>
    <t>998722102</t>
  </si>
  <si>
    <t>Přesun hmot tonážní pro vnitřní vodovod v objektech v přes 6 do 12 m</t>
  </si>
  <si>
    <t>1054125172</t>
  </si>
  <si>
    <t>725</t>
  </si>
  <si>
    <t>Zdravotechnika - zařizovací předměty</t>
  </si>
  <si>
    <t>227</t>
  </si>
  <si>
    <t>725110814</t>
  </si>
  <si>
    <t>Demontáž klozetu Kombi</t>
  </si>
  <si>
    <t>-1438349211</t>
  </si>
  <si>
    <t>228</t>
  </si>
  <si>
    <t>725112023</t>
  </si>
  <si>
    <t>Klozet keramický závěsný na nosné stěny pro handicapované odpad vodorovný</t>
  </si>
  <si>
    <t>1058119006</t>
  </si>
  <si>
    <t>229</t>
  </si>
  <si>
    <t>725112171</t>
  </si>
  <si>
    <t>Kombi klozet s hlubokým splachováním odpad vodorovný</t>
  </si>
  <si>
    <t>1264817627</t>
  </si>
  <si>
    <t>230</t>
  </si>
  <si>
    <t>725210821</t>
  </si>
  <si>
    <t>Demontáž umyvadel bez výtokových armatur</t>
  </si>
  <si>
    <t>765570898</t>
  </si>
  <si>
    <t>231</t>
  </si>
  <si>
    <t>725211616</t>
  </si>
  <si>
    <t>Umyvadlo keramické bílé šířky 550 mm s krytem na sifon připevněné na stěnu šrouby</t>
  </si>
  <si>
    <t>1062160196</t>
  </si>
  <si>
    <t>232</t>
  </si>
  <si>
    <t>725211681</t>
  </si>
  <si>
    <t>Umyvadlo keramické bílé zdravotní šířky 640 mm připevněné na stěnu šrouby</t>
  </si>
  <si>
    <t>-1369014792</t>
  </si>
  <si>
    <t>233</t>
  </si>
  <si>
    <t>725291668</t>
  </si>
  <si>
    <t>Montáž madla invalidního rovného</t>
  </si>
  <si>
    <t>-677631946</t>
  </si>
  <si>
    <t>234</t>
  </si>
  <si>
    <t>55147126</t>
  </si>
  <si>
    <t>madlo invalidní rovné nerez lesk 500mm</t>
  </si>
  <si>
    <t>-1562478462</t>
  </si>
  <si>
    <t>235</t>
  </si>
  <si>
    <t>725291670</t>
  </si>
  <si>
    <t>Montáž madla invalidního krakorcového sklopného</t>
  </si>
  <si>
    <t>-665376045</t>
  </si>
  <si>
    <t>236</t>
  </si>
  <si>
    <t>55147115</t>
  </si>
  <si>
    <t>madlo invalidní krakorcové sklopné nerez lesk 813mm</t>
  </si>
  <si>
    <t>-941132239</t>
  </si>
  <si>
    <t>237</t>
  </si>
  <si>
    <t>725330840</t>
  </si>
  <si>
    <t>Demontáž výlevka litinová nebo ocelová</t>
  </si>
  <si>
    <t>-895223600</t>
  </si>
  <si>
    <t>238</t>
  </si>
  <si>
    <t>725330841R</t>
  </si>
  <si>
    <t>Demontáž pračky</t>
  </si>
  <si>
    <t>-1309138642</t>
  </si>
  <si>
    <t>239</t>
  </si>
  <si>
    <t>725331111</t>
  </si>
  <si>
    <t>Výlevka bez výtokových armatur keramická se sklopnou plastovou mřížkou stojící výšky 425 mm</t>
  </si>
  <si>
    <t>-1740307518</t>
  </si>
  <si>
    <t>240</t>
  </si>
  <si>
    <t>725813111</t>
  </si>
  <si>
    <t>Ventil rohový bez připojovací trubičky nebo flexi hadičky G 1/2"</t>
  </si>
  <si>
    <t>1110408581</t>
  </si>
  <si>
    <t>241</t>
  </si>
  <si>
    <t>725821312</t>
  </si>
  <si>
    <t>Baterie dřezová nástěnná páková s otáčivým kulatým ústím a délkou ramínka 300 mm</t>
  </si>
  <si>
    <t>233362996</t>
  </si>
  <si>
    <t>242</t>
  </si>
  <si>
    <t>725822611</t>
  </si>
  <si>
    <t>Baterie umyvadlová stojánková páková bez výpusti</t>
  </si>
  <si>
    <t>-2135272156</t>
  </si>
  <si>
    <t>243</t>
  </si>
  <si>
    <t>998725102</t>
  </si>
  <si>
    <t>Přesun hmot tonážní pro zařizovací předměty v objektech v přes 6 do 12 m</t>
  </si>
  <si>
    <t>465151832</t>
  </si>
  <si>
    <t>726</t>
  </si>
  <si>
    <t>Zdravotechnika - předstěnové instalace</t>
  </si>
  <si>
    <t>244</t>
  </si>
  <si>
    <t>726111204</t>
  </si>
  <si>
    <t>Instalační předstěna pro montáž klozetu do masivní zděné kce</t>
  </si>
  <si>
    <t>1332204757</t>
  </si>
  <si>
    <t>245</t>
  </si>
  <si>
    <t>55281708</t>
  </si>
  <si>
    <t>montážní prvek pro závěsné WC do lehkých stěn s kovovou konstrukcí pro tělesně postižené stavební v 1120mm</t>
  </si>
  <si>
    <t>1232461335</t>
  </si>
  <si>
    <t>246</t>
  </si>
  <si>
    <t>55281002</t>
  </si>
  <si>
    <t>souprava stavební pro předstěnovou montáž prvků kotvení 130-200mm</t>
  </si>
  <si>
    <t>sada</t>
  </si>
  <si>
    <t>1218013820</t>
  </si>
  <si>
    <t>247</t>
  </si>
  <si>
    <t>998726112</t>
  </si>
  <si>
    <t>Přesun hmot tonážní pro instalační prefabrikáty v objektech v přes 6 do 12 m</t>
  </si>
  <si>
    <t>1797389841</t>
  </si>
  <si>
    <t>733</t>
  </si>
  <si>
    <t>Ústřední vytápění - rozvodné potrubí</t>
  </si>
  <si>
    <t>248</t>
  </si>
  <si>
    <t>733110806</t>
  </si>
  <si>
    <t>Demontáž potrubí ocelového závitového DN přes 15 do 32</t>
  </si>
  <si>
    <t>13030281</t>
  </si>
  <si>
    <t>249</t>
  </si>
  <si>
    <t>733221103</t>
  </si>
  <si>
    <t>Potrubí měděné měkké spojované měkkým pájením D 18x1 mm</t>
  </si>
  <si>
    <t>974797479</t>
  </si>
  <si>
    <t>250</t>
  </si>
  <si>
    <t>733223106</t>
  </si>
  <si>
    <t>Potrubí měděné tvrdé spojované měkkým pájením D 35x1,5 mm</t>
  </si>
  <si>
    <t>2142918648</t>
  </si>
  <si>
    <t>251</t>
  </si>
  <si>
    <t>733291101</t>
  </si>
  <si>
    <t>Zkouška těsnosti potrubí měděné D do 35x1,5</t>
  </si>
  <si>
    <t>1294908003</t>
  </si>
  <si>
    <t>48,5+9</t>
  </si>
  <si>
    <t>252</t>
  </si>
  <si>
    <t>998733102</t>
  </si>
  <si>
    <t>Přesun hmot tonážní pro rozvody potrubí v objektech v přes 6 do 12 m</t>
  </si>
  <si>
    <t>-1705695143</t>
  </si>
  <si>
    <t>734</t>
  </si>
  <si>
    <t>Ústřední vytápění - armatury</t>
  </si>
  <si>
    <t>253</t>
  </si>
  <si>
    <t>734200821</t>
  </si>
  <si>
    <t>Demontáž armatury závitové se dvěma závity přes G 1/2 do G 1/2</t>
  </si>
  <si>
    <t>1003910319</t>
  </si>
  <si>
    <t>254</t>
  </si>
  <si>
    <t>734221532</t>
  </si>
  <si>
    <t>Ventil závitový termostatický rohový jednoregulační G 1/2 PN 16 do 110°C bez hlavice ovládání</t>
  </si>
  <si>
    <t>-1859389368</t>
  </si>
  <si>
    <t>255</t>
  </si>
  <si>
    <t>734221684</t>
  </si>
  <si>
    <t>Termostatická hlavice kapalinová PN 10 do 110°C pro veřejné prostory</t>
  </si>
  <si>
    <t>2059190430</t>
  </si>
  <si>
    <t>256</t>
  </si>
  <si>
    <t>734261417</t>
  </si>
  <si>
    <t>Šroubení regulační radiátorové rohové G 1/2 s vypouštěním</t>
  </si>
  <si>
    <t>-518279929</t>
  </si>
  <si>
    <t>257</t>
  </si>
  <si>
    <t>998734102</t>
  </si>
  <si>
    <t>Přesun hmot tonážní pro armatury v objektech v přes 6 do 12 m</t>
  </si>
  <si>
    <t>203725032</t>
  </si>
  <si>
    <t>735</t>
  </si>
  <si>
    <t>Ústřední vytápění - otopná tělesa</t>
  </si>
  <si>
    <t>258</t>
  </si>
  <si>
    <t>735111810</t>
  </si>
  <si>
    <t>Demontáž otopného tělesa litinového článkového</t>
  </si>
  <si>
    <t>-1359087150</t>
  </si>
  <si>
    <t>(0,5*0,16*15*2)+(0,5*0,16*6)+(0,5*0,16*7)+(0,5*0,16*13)</t>
  </si>
  <si>
    <t>259</t>
  </si>
  <si>
    <t>735151372</t>
  </si>
  <si>
    <t>Otopné těleso panelové dvoudeskové bez přídavné přestupní plochy výška/délka 600/500 mm výkon 489 W</t>
  </si>
  <si>
    <t>-955155166</t>
  </si>
  <si>
    <t>260</t>
  </si>
  <si>
    <t>735151377</t>
  </si>
  <si>
    <t>Otopné těleso panelové dvoudeskové bez přídavné přestupní plochy výška/délka 600/1000 mm výkon 978 W</t>
  </si>
  <si>
    <t>-532352575</t>
  </si>
  <si>
    <t>261</t>
  </si>
  <si>
    <t>735151673</t>
  </si>
  <si>
    <t>Otopné těleso panelové třídeskové 3 přídavné přestupní plochy výška/délka 600/600 mm výkon 1444 W</t>
  </si>
  <si>
    <t>1780889029</t>
  </si>
  <si>
    <t>262</t>
  </si>
  <si>
    <t>735151692</t>
  </si>
  <si>
    <t>Otopné těleso panelové třídeskové 3 přídavné přestupní plochy výška/délka 900/500 mm výkon 1664 W</t>
  </si>
  <si>
    <t>510490095</t>
  </si>
  <si>
    <t>263</t>
  </si>
  <si>
    <t>735191902</t>
  </si>
  <si>
    <t>Vyzkoušení otopných těles litinových po opravě tlakem</t>
  </si>
  <si>
    <t>-600146994</t>
  </si>
  <si>
    <t>264</t>
  </si>
  <si>
    <t>735191904</t>
  </si>
  <si>
    <t>Vyčištění otopných těles litinových proplachem vodou</t>
  </si>
  <si>
    <t>1783665193</t>
  </si>
  <si>
    <t>265</t>
  </si>
  <si>
    <t>735191910</t>
  </si>
  <si>
    <t>Napuštění vody do otopných těles</t>
  </si>
  <si>
    <t>1277984908</t>
  </si>
  <si>
    <t>266</t>
  </si>
  <si>
    <t>735192911</t>
  </si>
  <si>
    <t>Zpětná montáž otopných těles článkových litinových</t>
  </si>
  <si>
    <t>-1505684608</t>
  </si>
  <si>
    <t>(0,5*0,16*15*2)</t>
  </si>
  <si>
    <t>267</t>
  </si>
  <si>
    <t>735494811</t>
  </si>
  <si>
    <t>Vypuštění vody z otopných těles</t>
  </si>
  <si>
    <t>-1905330009</t>
  </si>
  <si>
    <t>268</t>
  </si>
  <si>
    <t>998735102</t>
  </si>
  <si>
    <t>Přesun hmot tonážní pro otopná tělesa v objektech v přes 6 do 12 m</t>
  </si>
  <si>
    <t>-2104571356</t>
  </si>
  <si>
    <t>741</t>
  </si>
  <si>
    <t>Elektroinstalace - silnoproud</t>
  </si>
  <si>
    <t>269</t>
  </si>
  <si>
    <t>741001</t>
  </si>
  <si>
    <t>stáv. RIS - nová sada nožových pojistek OEZ typ PHNA00 100A gG</t>
  </si>
  <si>
    <t>ks</t>
  </si>
  <si>
    <t>-487699165</t>
  </si>
  <si>
    <t>270</t>
  </si>
  <si>
    <t>741002</t>
  </si>
  <si>
    <t>RE - nová zapuštěná oceloplechová skříň s elektroměrovou vanou a s požární odolností 60 minut KM FIRE s.r.o. typ SZ L-1206-EI 60 DP1 S(a)/S(200), (v: VxŠxH 1260x635x200), IP54</t>
  </si>
  <si>
    <t>-1550095714</t>
  </si>
  <si>
    <t>271</t>
  </si>
  <si>
    <t>741003</t>
  </si>
  <si>
    <t>RH - nová zapuštěná oceloplechová skříň s přístrojovým roštem a s požární odolností 60 minut KM FIRE s.r.o. typ SZ L-1206-EI 60 DP1 S(a)/S(200), (v: VxŠxH 1260x635x200), IP54</t>
  </si>
  <si>
    <t>-1937174260</t>
  </si>
  <si>
    <t>272</t>
  </si>
  <si>
    <t>741004</t>
  </si>
  <si>
    <t>RPO- nová nástěnná oceloplechová skříň protipožární ochrany s přístrojovým roštem a s požární odolností 60 minut KM FIRE s.r.o. typ SZ L-1206-EI 60 DP1 S(a)/S(200), (VxŠxH 790x460x300), IP54</t>
  </si>
  <si>
    <t>-1573372899</t>
  </si>
  <si>
    <t>273</t>
  </si>
  <si>
    <t>741005</t>
  </si>
  <si>
    <t>RK2 - nová nástěnná plastová okruhová rozvodnice NOARK typ PHS 48T, 4 řady, 48 modulů, (VxŠxH 664x319x144), IP65</t>
  </si>
  <si>
    <t>-1496929961</t>
  </si>
  <si>
    <t>274</t>
  </si>
  <si>
    <t>741006</t>
  </si>
  <si>
    <t>RP1 - nová zapuštěná oceloplechová rozvodnice EATON typ BP-U-DWB-1000/12-EIS-W s požární odolností EI2 30 DP1 S/200/S/a, (v: VxŠxH 1240x1010x227), IP40</t>
  </si>
  <si>
    <t>1798169029</t>
  </si>
  <si>
    <t>275</t>
  </si>
  <si>
    <t>741007</t>
  </si>
  <si>
    <t>RP2 - nová zapuštěná oceloplechová rozvodnice EATON typ BP-U-DWB-800/10-EIS-W s požární odolností EI2 30 DP1 S/200/S/a, (v: VxŠxH 1040x810x227), IP40</t>
  </si>
  <si>
    <t>-1674355180</t>
  </si>
  <si>
    <t>276</t>
  </si>
  <si>
    <t>741008</t>
  </si>
  <si>
    <t>RO-R - nová zapuštěná oceloplechová rozvodnice EATON typ BF-U-2/48-C, 2 řady, 48 modulů, (v: VxŠxH 420x500x127), IP30</t>
  </si>
  <si>
    <t>-648898222</t>
  </si>
  <si>
    <t>277</t>
  </si>
  <si>
    <t>741009</t>
  </si>
  <si>
    <t>Kalis T DPR, 659x36x55 mm, 11 W, 3000 K + DALI, bílé - přisazené na track liště   A1</t>
  </si>
  <si>
    <t>-1835524232</t>
  </si>
  <si>
    <t>278</t>
  </si>
  <si>
    <t>741010</t>
  </si>
  <si>
    <t>Kalis T DPR, 659x36x55 mm, 11 W, 3000 K, bílé - přisazené na track liště   A1a</t>
  </si>
  <si>
    <t>1255508469</t>
  </si>
  <si>
    <t>279</t>
  </si>
  <si>
    <t>741011</t>
  </si>
  <si>
    <t>Kalis T DPR, 1219x36x55 mm, 14 W, 3000 K + DALI, bílé - přisazené na track liště   A2</t>
  </si>
  <si>
    <t>2020931656</t>
  </si>
  <si>
    <t>280</t>
  </si>
  <si>
    <t>741012</t>
  </si>
  <si>
    <t>Kalis T DPR, 1219x36x55 mm, 14 W, 3000 K, bílé - přisazené na track liště   A2a</t>
  </si>
  <si>
    <t>110497575</t>
  </si>
  <si>
    <t>281</t>
  </si>
  <si>
    <t>741013</t>
  </si>
  <si>
    <t>Eye T, 60x130 mm, 17 W, 3000 K + DALI, bílé+černý vnitřek - přisasené track liště   A3</t>
  </si>
  <si>
    <t>1726107702</t>
  </si>
  <si>
    <t>282</t>
  </si>
  <si>
    <t>741014</t>
  </si>
  <si>
    <t>Office C Deco, 275x65 mm, 18 W, 3000 K, bílé, přisazené   A4</t>
  </si>
  <si>
    <t>2136069465</t>
  </si>
  <si>
    <t>283</t>
  </si>
  <si>
    <t>741015</t>
  </si>
  <si>
    <t>Bond C 400, 400x82 mm, 40 W, 3000 K, bílé, přisazené   A5</t>
  </si>
  <si>
    <t>-284933469</t>
  </si>
  <si>
    <t>284</t>
  </si>
  <si>
    <t>741016</t>
  </si>
  <si>
    <t>Bond C 800, 800x82 mm, 80 W, 3000 K, bílé, přisazené   A6</t>
  </si>
  <si>
    <t>936742268</t>
  </si>
  <si>
    <t>285</t>
  </si>
  <si>
    <t>741017</t>
  </si>
  <si>
    <t>Rundo 400, 400x70 mm, 36W 3000 K, bílé, přisazené   A7</t>
  </si>
  <si>
    <t>-732137905</t>
  </si>
  <si>
    <t>286</t>
  </si>
  <si>
    <t>741018</t>
  </si>
  <si>
    <t>Polaris ZK.P3, pr. 600 mm, 55,7 W, 3000 K, DALI, bílé - zavěšené   B1</t>
  </si>
  <si>
    <t>1791578726</t>
  </si>
  <si>
    <t>287</t>
  </si>
  <si>
    <t>741019</t>
  </si>
  <si>
    <t>Polaris ZK.P3, pr. 500 mm, 48,5 W, 3000 K, DALI, bílé - zavěšené   B2</t>
  </si>
  <si>
    <t>-1500390366</t>
  </si>
  <si>
    <t>288</t>
  </si>
  <si>
    <t>741020</t>
  </si>
  <si>
    <t>Polaris ZK.P3, pr. 400 mm, 37,3 W, 3000 K, DALI, bílé - zavěšené   B3</t>
  </si>
  <si>
    <t>-578228068</t>
  </si>
  <si>
    <t>289</t>
  </si>
  <si>
    <t>741021</t>
  </si>
  <si>
    <t>Polaris ZK.P3, pr. 400 mm, 37,3 W, 3000 K, bílé - zavěšené   B3a</t>
  </si>
  <si>
    <t>1568352630</t>
  </si>
  <si>
    <t>290</t>
  </si>
  <si>
    <t>741022</t>
  </si>
  <si>
    <t>Polaris ZKS.P1, pr. 300 mm, 36 W, 3000 K, DALI, bílé - zavěšené   B4</t>
  </si>
  <si>
    <t>-1335684417</t>
  </si>
  <si>
    <t>291</t>
  </si>
  <si>
    <t>741023</t>
  </si>
  <si>
    <t>Polaris ZKS.P1, pr. 200 mm, 14,8 W, 3000 K, DALI, bílé - zavěšené   B5</t>
  </si>
  <si>
    <t>-997311721</t>
  </si>
  <si>
    <t>292</t>
  </si>
  <si>
    <t>741024</t>
  </si>
  <si>
    <t>Ingo Mauer Zettel´z 5, pr. 1200 mm, 75 W, zavěšené   B6</t>
  </si>
  <si>
    <t>-777468376</t>
  </si>
  <si>
    <t>293</t>
  </si>
  <si>
    <t>741025</t>
  </si>
  <si>
    <t>Office Line 23, 2251x58x82 mm, 72 W, 4000 K, bílé, zavěšené   B7</t>
  </si>
  <si>
    <t>1362823423</t>
  </si>
  <si>
    <t>294</t>
  </si>
  <si>
    <t>741026</t>
  </si>
  <si>
    <t>Office D, 110x38 mm, 10 W, 3000 K, DALI, bílé, vestavné   D1</t>
  </si>
  <si>
    <t>-464737536</t>
  </si>
  <si>
    <t>295</t>
  </si>
  <si>
    <t>741027</t>
  </si>
  <si>
    <t>Office D, 110x38 mm, 10 W, 3000 K, bílé, vestavné   D1a</t>
  </si>
  <si>
    <t>1628312337</t>
  </si>
  <si>
    <t>296</t>
  </si>
  <si>
    <t>741028</t>
  </si>
  <si>
    <t>Lineled1818, led pásek v rohovém profilu, DALI - 10 W/m, 3000 K - 0,7 m + TR20   L1-0,7</t>
  </si>
  <si>
    <t>-906431203</t>
  </si>
  <si>
    <t>297</t>
  </si>
  <si>
    <t>741029</t>
  </si>
  <si>
    <t>Lineled1818, led pásek v rohovém profilu, DALI - 10 W/m, 3000 K - 1,5 m + TR30   L1-1,5</t>
  </si>
  <si>
    <t>1810720613</t>
  </si>
  <si>
    <t>298</t>
  </si>
  <si>
    <t>741030</t>
  </si>
  <si>
    <t>Lineled1818, led pásek v rohovém profilu, DALI - 10 W/m, 3000 K - 2,1 m + TR30   L1-2,1</t>
  </si>
  <si>
    <t>-635467993</t>
  </si>
  <si>
    <t>299</t>
  </si>
  <si>
    <t>741031</t>
  </si>
  <si>
    <t>Lineled1818, led pásek v rohovém profilu, DALI - 10 W/m, 3000 K - 2,4 m + TR30   L1-2,4</t>
  </si>
  <si>
    <t>695813749</t>
  </si>
  <si>
    <t>300</t>
  </si>
  <si>
    <t>741032</t>
  </si>
  <si>
    <t>Lineled1818, led pásek v rohovém profilu, DALI - 10 W/m, 3000 K - 3,2 m + TR60   L1-3,2</t>
  </si>
  <si>
    <t>1794207604</t>
  </si>
  <si>
    <t>301</t>
  </si>
  <si>
    <t>741033</t>
  </si>
  <si>
    <t>Lineled1818, led pásek v rohovém profil, DALI - 10 W/m, 3000 K - 3,5 m + TR60   L1-3,5</t>
  </si>
  <si>
    <t>1142548595</t>
  </si>
  <si>
    <t>302</t>
  </si>
  <si>
    <t>741034</t>
  </si>
  <si>
    <t>Track C - 3 F trakovací lišta, 1000x31x38 mm, DALI, bílá - přisazená   T1</t>
  </si>
  <si>
    <t>-1200266311</t>
  </si>
  <si>
    <t>303</t>
  </si>
  <si>
    <t>741035</t>
  </si>
  <si>
    <t>Track C - 3 F trakovací lišta, 2000x31x38 mm, DALI, bílá - přisazená   T2</t>
  </si>
  <si>
    <t>-1902366732</t>
  </si>
  <si>
    <t>304</t>
  </si>
  <si>
    <t>741036</t>
  </si>
  <si>
    <t>Track C - 3 F trakovací lišta, 2000x31x38 mm, bílá - přisazená   T2a</t>
  </si>
  <si>
    <t>1154228017</t>
  </si>
  <si>
    <t>305</t>
  </si>
  <si>
    <t>741037</t>
  </si>
  <si>
    <t>Track C - 3 F trakovací lišta, 3000x31x38 mm, DALI, bílá - přisazená   T3</t>
  </si>
  <si>
    <t>1766140073</t>
  </si>
  <si>
    <t>306</t>
  </si>
  <si>
    <t>741038</t>
  </si>
  <si>
    <t>Track C - 3 F trakovací lišta, 3000x31x38 mm, bílá - přisazená   T3a</t>
  </si>
  <si>
    <t>-2116759457</t>
  </si>
  <si>
    <t>307</t>
  </si>
  <si>
    <t>741039</t>
  </si>
  <si>
    <t>Přislušenství pro trakovací lišty</t>
  </si>
  <si>
    <t>kpl</t>
  </si>
  <si>
    <t>2099183734</t>
  </si>
  <si>
    <t>308</t>
  </si>
  <si>
    <t>741040</t>
  </si>
  <si>
    <t>nouzové osvětlení ONTEC G - přisazené, piktogram dolů   N1D</t>
  </si>
  <si>
    <t>-1261538018</t>
  </si>
  <si>
    <t>309</t>
  </si>
  <si>
    <t>741041</t>
  </si>
  <si>
    <t>nouzové osvětlení Ontec G - přisazené, piktogram dolů + příslušenství pro track   N1DT</t>
  </si>
  <si>
    <t>1541359969</t>
  </si>
  <si>
    <t>310</t>
  </si>
  <si>
    <t>741042</t>
  </si>
  <si>
    <t>nouzové osvětlení ONTEC E - přisazené, piktogram dolů   N2D</t>
  </si>
  <si>
    <t>-491780999</t>
  </si>
  <si>
    <t>311</t>
  </si>
  <si>
    <t>741043</t>
  </si>
  <si>
    <t>nouzové osvětlení SNOW O - přisazené, antipanické   N3A</t>
  </si>
  <si>
    <t>-186597955</t>
  </si>
  <si>
    <t>312</t>
  </si>
  <si>
    <t>741044</t>
  </si>
  <si>
    <t>nouzové osvětlení Snow O - antipanické + příslušenství pro track   N3AT</t>
  </si>
  <si>
    <t>-1437144694</t>
  </si>
  <si>
    <t>313</t>
  </si>
  <si>
    <t>741045</t>
  </si>
  <si>
    <t>nouzové osvětlení SNOW C - přisazené, koridorové   N4C</t>
  </si>
  <si>
    <t>697870075</t>
  </si>
  <si>
    <t>314</t>
  </si>
  <si>
    <t>741046</t>
  </si>
  <si>
    <t>nouzové osvětlení Snow C - koridorové + příslušenství pro track   N4CT</t>
  </si>
  <si>
    <t>-189847214</t>
  </si>
  <si>
    <t>315</t>
  </si>
  <si>
    <t>741047</t>
  </si>
  <si>
    <t>nouzové osvětlení ONTEC S M1 - přisazené, piktogram dolů   N5D</t>
  </si>
  <si>
    <t>-269197169</t>
  </si>
  <si>
    <t>316</t>
  </si>
  <si>
    <t>741048</t>
  </si>
  <si>
    <t>nouzové osvětlení ONTEC S M1 - přisazené, piktogram schodiště vlevo dolů   N5SLD</t>
  </si>
  <si>
    <t>1327208207</t>
  </si>
  <si>
    <t>317</t>
  </si>
  <si>
    <t>741049</t>
  </si>
  <si>
    <t>nouzové osvětlení ONTEC S M1 - přisazené, piktogram schodiště levá nahoru   N5SLN</t>
  </si>
  <si>
    <t>-136424382</t>
  </si>
  <si>
    <t>318</t>
  </si>
  <si>
    <t>741050</t>
  </si>
  <si>
    <t>nouzové osvětlení Ontec S M1 - piktogram schodiště vpravo dolů   N5SPD</t>
  </si>
  <si>
    <t>1354545572</t>
  </si>
  <si>
    <t>319</t>
  </si>
  <si>
    <t>741051</t>
  </si>
  <si>
    <t>luminescenční tabulka - piktogram vlevo   LM-L</t>
  </si>
  <si>
    <t>1575590584</t>
  </si>
  <si>
    <t>320</t>
  </si>
  <si>
    <t>741052</t>
  </si>
  <si>
    <t>luminescenční tabulka - piktogram vpravo   LM-P</t>
  </si>
  <si>
    <t>-515904985</t>
  </si>
  <si>
    <t>321</t>
  </si>
  <si>
    <t>741053</t>
  </si>
  <si>
    <t>Recyklace svítidlo malé</t>
  </si>
  <si>
    <t>-77301827</t>
  </si>
  <si>
    <t>322</t>
  </si>
  <si>
    <t>741054</t>
  </si>
  <si>
    <t>Recyklace svítidlo velké</t>
  </si>
  <si>
    <t>575116841</t>
  </si>
  <si>
    <t>323</t>
  </si>
  <si>
    <t>741055</t>
  </si>
  <si>
    <t>Recyklace LED pásek</t>
  </si>
  <si>
    <t>387045505</t>
  </si>
  <si>
    <t>324</t>
  </si>
  <si>
    <t>741056</t>
  </si>
  <si>
    <t>PRAKAB - kabel instalační ohniodolný P60-R typ PraflaDur X(J) 4x50, B2cas1d1a12)</t>
  </si>
  <si>
    <t>-276376567</t>
  </si>
  <si>
    <t>325</t>
  </si>
  <si>
    <t>741057</t>
  </si>
  <si>
    <t>PRAKAB - kabel instalační ohniodolný P60-R typ PraflaDur X(J) 5x4, B2cas1d1a1</t>
  </si>
  <si>
    <t>-1362972386</t>
  </si>
  <si>
    <t>326</t>
  </si>
  <si>
    <t>741058</t>
  </si>
  <si>
    <t>PRAKAB - kabel instalační ohniodolný P60-R typ PraflaDur X(J) 3x1,5, B2cas1d1a1</t>
  </si>
  <si>
    <t>-42694626</t>
  </si>
  <si>
    <t>327</t>
  </si>
  <si>
    <t>741059</t>
  </si>
  <si>
    <t>PRAKAB - kabel instalační ohniodolný P60-R typ PRAFlaGuard F P60-R 4x2x0,8 B2cas1d1a1</t>
  </si>
  <si>
    <t>-9630193</t>
  </si>
  <si>
    <t>328</t>
  </si>
  <si>
    <t>741060</t>
  </si>
  <si>
    <t>PRAKAB - kabel instalační ohniodolný P60-R typ PRAFlaGuard F P60-R 1x2x0,8 B2cas1d1a1</t>
  </si>
  <si>
    <t>-50790424</t>
  </si>
  <si>
    <t>329</t>
  </si>
  <si>
    <t>741061</t>
  </si>
  <si>
    <t>PRAKAB - kabel instalační bezhalogenový typ PraflaSafe X(J) 5x16, B2cas1d1a1</t>
  </si>
  <si>
    <t>-434957131</t>
  </si>
  <si>
    <t>330</t>
  </si>
  <si>
    <t>741062</t>
  </si>
  <si>
    <t>PRAKAB - kabel instalační bezhalogenový typ PraflaSafe X(J) 5x6, B2cas1d1a1</t>
  </si>
  <si>
    <t>862118</t>
  </si>
  <si>
    <t>331</t>
  </si>
  <si>
    <t>741063</t>
  </si>
  <si>
    <t>PRAKAB - kabel instalační bezhalogenový typ PraflaSafe X(J) 5x4, B2cas1d1a1</t>
  </si>
  <si>
    <t>1900535497</t>
  </si>
  <si>
    <t>332</t>
  </si>
  <si>
    <t>741064</t>
  </si>
  <si>
    <t>PRAKAB - kabel instalační bezhalogenový typ PraflaSafe X(J) 3x2,5, B2cas1d1a1</t>
  </si>
  <si>
    <t>-1864076749</t>
  </si>
  <si>
    <t>333</t>
  </si>
  <si>
    <t>741065</t>
  </si>
  <si>
    <t>PRAKAB - kabel instalační bezhalogenový typ PraflaSafe X(J) 7x1,5, B2cas1d1a1</t>
  </si>
  <si>
    <t>-1678011781</t>
  </si>
  <si>
    <t>334</t>
  </si>
  <si>
    <t>741066</t>
  </si>
  <si>
    <t>PRAKAB - kabel instalační bezhalogenový typ PraflaSafe X(J) 5x1,5, B2cas1d1a1</t>
  </si>
  <si>
    <t>-11890697</t>
  </si>
  <si>
    <t>335</t>
  </si>
  <si>
    <t>741067</t>
  </si>
  <si>
    <t>PRAKAB - kabel instalační bezhalogenový typ PraflaSafe X(J) 3x1,5, B2cas1d1a1</t>
  </si>
  <si>
    <t>622246213</t>
  </si>
  <si>
    <t>336</t>
  </si>
  <si>
    <t>741068</t>
  </si>
  <si>
    <t>PRAKAB - kabel instalační bezhalogenový typ PraflaSafe X(O) 4x1,5, B2cas1d1a1</t>
  </si>
  <si>
    <t>-491979478</t>
  </si>
  <si>
    <t>337</t>
  </si>
  <si>
    <t>741069</t>
  </si>
  <si>
    <t>PRAKAB - kabel instalační bezhalogenový typ PRAFlaCom F 3x2x0,8, B2/cas1d1a1</t>
  </si>
  <si>
    <t>1618842611</t>
  </si>
  <si>
    <t>338</t>
  </si>
  <si>
    <t>741070</t>
  </si>
  <si>
    <t>PRAKAB - kabel instalační bezhalogenový typ PRAFlaCom F 2x2x0,8, B2/cas1d1a1</t>
  </si>
  <si>
    <t>1409610770</t>
  </si>
  <si>
    <t>339</t>
  </si>
  <si>
    <t>741071</t>
  </si>
  <si>
    <t>PRAKAB - kabel instalační bezhalogenový typ PRAFlaSafe X 1x35 zž B2cas1d1a1</t>
  </si>
  <si>
    <t>-1762105268</t>
  </si>
  <si>
    <t>340</t>
  </si>
  <si>
    <t>741072</t>
  </si>
  <si>
    <t>PRAKAB - kabel instalační bezhalogenový typ PRAFlaSafe X 1x16 zž B2cas1d1a1</t>
  </si>
  <si>
    <t>370492550</t>
  </si>
  <si>
    <t>341</t>
  </si>
  <si>
    <t>741073</t>
  </si>
  <si>
    <t>PRAKAB - kabel instalační bezhalogenový typ PRAFlaSafe X 1x10 zž B2cas1d1a1</t>
  </si>
  <si>
    <t>1762731771</t>
  </si>
  <si>
    <t>342</t>
  </si>
  <si>
    <t>741074</t>
  </si>
  <si>
    <t>PRAKAB - kabel instalační bezhalogenový typ PRAFlaSafe X 1x6 zž B2cas1d1a1</t>
  </si>
  <si>
    <t>-9001918</t>
  </si>
  <si>
    <t>343</t>
  </si>
  <si>
    <t>741075</t>
  </si>
  <si>
    <t>Kopos Kolín - ohebná trubka k mechanické ochraně kabelů typ APAFS28_F50</t>
  </si>
  <si>
    <t>1098699132</t>
  </si>
  <si>
    <t>344</t>
  </si>
  <si>
    <t>741076</t>
  </si>
  <si>
    <t>Ampere-Electric s.r.o. - tlačítkový hlásič CENTRAL/TOTAL STOP se sklíčkem typ OP1-W01-B-10-24VDC-M, IP65</t>
  </si>
  <si>
    <t>-949687943</t>
  </si>
  <si>
    <t>345</t>
  </si>
  <si>
    <t>741077</t>
  </si>
  <si>
    <t>Legrand - podlahová krabice, typ 0 880 20 + 0 880 03 + 0 880 45 + 0 881 90, materiál rámečku nerez výbava: 3x zásuvka 45x45, 1x zásuvka s přepěťovou ochranou 45x45, 2x DAT zásuvka 22,5x45</t>
  </si>
  <si>
    <t>761700526</t>
  </si>
  <si>
    <t>346</t>
  </si>
  <si>
    <t>741078</t>
  </si>
  <si>
    <t>ABB - zásuvka jednonásobná s ochr. kolíkem, clonkami a ochranou před přepětím, Tango, bílá, typ 5599A-A02357 B</t>
  </si>
  <si>
    <t>-779051615</t>
  </si>
  <si>
    <t>347</t>
  </si>
  <si>
    <t>741079</t>
  </si>
  <si>
    <t>ABB - zásuvka jednonásobná s ochr. kolíkem a clonkami, Tango, bílá, typ 5519A-A02357 B</t>
  </si>
  <si>
    <t>2018438138</t>
  </si>
  <si>
    <t>348</t>
  </si>
  <si>
    <t>741080</t>
  </si>
  <si>
    <t>ABB - zásuvka dvojnásobná s ochrannými kolíky a clonkami, Tango, bílá, typ 5512A-2359 B</t>
  </si>
  <si>
    <t>923541509</t>
  </si>
  <si>
    <t>349</t>
  </si>
  <si>
    <t>741081</t>
  </si>
  <si>
    <t>ABB - přístroj spínače jednopólového, řazení 1, typ 3559-A01345</t>
  </si>
  <si>
    <t>1531422710</t>
  </si>
  <si>
    <t>350</t>
  </si>
  <si>
    <t>741082</t>
  </si>
  <si>
    <t>ABB - přístroj spínače dvojpólového, řazení 2, typ 3559-A02345</t>
  </si>
  <si>
    <t>2007161104</t>
  </si>
  <si>
    <t>351</t>
  </si>
  <si>
    <t>741083</t>
  </si>
  <si>
    <t>ABB - přístroj přepínače střídavého, řazení 6, typ 3559-A06345</t>
  </si>
  <si>
    <t>751654379</t>
  </si>
  <si>
    <t>352</t>
  </si>
  <si>
    <t>741084</t>
  </si>
  <si>
    <t>ABB - přístroj ovladače zapínacího se svorkou N, řazení 1/0So, typ 3559-A91345</t>
  </si>
  <si>
    <t>-299017182</t>
  </si>
  <si>
    <t>353</t>
  </si>
  <si>
    <t>741085</t>
  </si>
  <si>
    <t>ABB - snímač pohybu pro povrchovou montáž, typ 3299-22103, IP20</t>
  </si>
  <si>
    <t>-921640477</t>
  </si>
  <si>
    <t>354</t>
  </si>
  <si>
    <t>741086</t>
  </si>
  <si>
    <t>ABB - sada pro nouzovou signalizaci, typ Reflex SI, alpská bílá, kód 3280B-C10001 B, včetně kontrolního modulu s alarmem, tlačítka tahového, tlačítka resetovacího a transformátoru</t>
  </si>
  <si>
    <t>-1270317282</t>
  </si>
  <si>
    <t>355</t>
  </si>
  <si>
    <t>741087</t>
  </si>
  <si>
    <t>ABB - dotykový panel pro ovládání osvětlení, SmartTouch 10", bílý, typ 2TMA310051W0001</t>
  </si>
  <si>
    <t>1093814503</t>
  </si>
  <si>
    <t>356</t>
  </si>
  <si>
    <t>741088</t>
  </si>
  <si>
    <t>Elektrodesign - doběhový spínač, typ ZN 708, interval zpoždění 8 minut</t>
  </si>
  <si>
    <t>61607368</t>
  </si>
  <si>
    <t>357</t>
  </si>
  <si>
    <t>741089</t>
  </si>
  <si>
    <t>ABB - kryt jednoduchý, Tango bílá, typ 3558A-A651 B</t>
  </si>
  <si>
    <t>-99127978</t>
  </si>
  <si>
    <t>358</t>
  </si>
  <si>
    <t>741090</t>
  </si>
  <si>
    <t>ABB - kryt jednoduchý s čirým průzorem, Tango bílá, typ 3558A-A653 B</t>
  </si>
  <si>
    <t>1258079893</t>
  </si>
  <si>
    <t>359</t>
  </si>
  <si>
    <t>741091</t>
  </si>
  <si>
    <t>ABB - přístrojový rámeček jednonásobný, Tango bílá, typ 3901A-B10 B</t>
  </si>
  <si>
    <t>1691101024</t>
  </si>
  <si>
    <t>360</t>
  </si>
  <si>
    <t>741092</t>
  </si>
  <si>
    <t>ABB - přístrojový rámeček dvojnásobný vodorovný, Tango bílá, typ 3901A-B20 B</t>
  </si>
  <si>
    <t>-1284475303</t>
  </si>
  <si>
    <t>361</t>
  </si>
  <si>
    <t>741093</t>
  </si>
  <si>
    <t>ABB - přístrojový rámeček trojnásobný vodorovný, Tango bílá, typ 3901A-B30 B</t>
  </si>
  <si>
    <t>-686220668</t>
  </si>
  <si>
    <t>362</t>
  </si>
  <si>
    <t>741094</t>
  </si>
  <si>
    <t>ABB - přístrojový rámeček čtyřnásobný vodorovný, Tango bílá, typ 3901A-B40 B</t>
  </si>
  <si>
    <t>-319626062</t>
  </si>
  <si>
    <t>363</t>
  </si>
  <si>
    <t>741095</t>
  </si>
  <si>
    <t>ABB - přístrojový rámeček pětinásobný vodorovný, Tango bílá, typ 3901A-B50 B</t>
  </si>
  <si>
    <t>-351023327</t>
  </si>
  <si>
    <t>364</t>
  </si>
  <si>
    <t>741096</t>
  </si>
  <si>
    <t>Kopos Kolín - krabice přístrojová, typ KP 68_KA</t>
  </si>
  <si>
    <t>-1050112751</t>
  </si>
  <si>
    <t>365</t>
  </si>
  <si>
    <t>741097</t>
  </si>
  <si>
    <t>Kopos Kolín - krabice odbočná s víčkem KO 68, typ KU 68-45/V_KA</t>
  </si>
  <si>
    <t>-1620013933</t>
  </si>
  <si>
    <t>366</t>
  </si>
  <si>
    <t>741098</t>
  </si>
  <si>
    <t>Kopos Kolín - krabice protahovací pro silnoproudé rozvody, typ KO 100 E</t>
  </si>
  <si>
    <t>-1673395664</t>
  </si>
  <si>
    <t>367</t>
  </si>
  <si>
    <t>741099</t>
  </si>
  <si>
    <t>bezšroubové svorky</t>
  </si>
  <si>
    <t>-1733797200</t>
  </si>
  <si>
    <t>368</t>
  </si>
  <si>
    <t>741100</t>
  </si>
  <si>
    <t>drobný materiál</t>
  </si>
  <si>
    <t>555653186</t>
  </si>
  <si>
    <t>369</t>
  </si>
  <si>
    <t>741101</t>
  </si>
  <si>
    <t>nastavení a oživení systému DALI</t>
  </si>
  <si>
    <t>-762280210</t>
  </si>
  <si>
    <t>370</t>
  </si>
  <si>
    <t>741102</t>
  </si>
  <si>
    <t>montáž silnoproudých rozvodů3)</t>
  </si>
  <si>
    <t>-1429082514</t>
  </si>
  <si>
    <t>371</t>
  </si>
  <si>
    <t>741103</t>
  </si>
  <si>
    <t>demontáž</t>
  </si>
  <si>
    <t>-1078421219</t>
  </si>
  <si>
    <t>372</t>
  </si>
  <si>
    <t>741104</t>
  </si>
  <si>
    <t>zednické přípomocné práce - průraz skrz stropní konstrukce</t>
  </si>
  <si>
    <t>-165379636</t>
  </si>
  <si>
    <t>373</t>
  </si>
  <si>
    <t>741105</t>
  </si>
  <si>
    <t>vybourání otvorú pro rozvodnice, osazení rozvodnice a opětovné uvedení zdiva do původního stavu</t>
  </si>
  <si>
    <t>373936979</t>
  </si>
  <si>
    <t>374</t>
  </si>
  <si>
    <t>741106</t>
  </si>
  <si>
    <t>protipožární ucpávky</t>
  </si>
  <si>
    <t>312277857</t>
  </si>
  <si>
    <t>375</t>
  </si>
  <si>
    <t>741107</t>
  </si>
  <si>
    <t>revize</t>
  </si>
  <si>
    <t>-323803245</t>
  </si>
  <si>
    <t>376</t>
  </si>
  <si>
    <t>741108</t>
  </si>
  <si>
    <t>zákres</t>
  </si>
  <si>
    <t>-901329451</t>
  </si>
  <si>
    <t>742</t>
  </si>
  <si>
    <t>Elektroinstalace - slaboproud</t>
  </si>
  <si>
    <t>377</t>
  </si>
  <si>
    <t>742210241</t>
  </si>
  <si>
    <t>Montáž dveřního koordinátoru s postupným zavíráním dvoukřídlých dveří</t>
  </si>
  <si>
    <t>-175709639</t>
  </si>
  <si>
    <t>D101</t>
  </si>
  <si>
    <t>D202,203,205</t>
  </si>
  <si>
    <t>D201</t>
  </si>
  <si>
    <t>378</t>
  </si>
  <si>
    <t>59081303</t>
  </si>
  <si>
    <t>koordinátor dveřní, nastavitelný, dvoukřídlé dveře</t>
  </si>
  <si>
    <t>-1554759891</t>
  </si>
  <si>
    <t>74201</t>
  </si>
  <si>
    <t>Strukturovaná kabeláž</t>
  </si>
  <si>
    <t>379</t>
  </si>
  <si>
    <t>742001</t>
  </si>
  <si>
    <t>demontáž a montáž datového rozvaděče</t>
  </si>
  <si>
    <t>1054618840</t>
  </si>
  <si>
    <t>380</t>
  </si>
  <si>
    <t>742002</t>
  </si>
  <si>
    <t>demontáž a montáž telefonní ústředny</t>
  </si>
  <si>
    <t>-1718653159</t>
  </si>
  <si>
    <t>381</t>
  </si>
  <si>
    <t>742003</t>
  </si>
  <si>
    <t>zapojení patch panelů</t>
  </si>
  <si>
    <t>-1434918032</t>
  </si>
  <si>
    <t>382</t>
  </si>
  <si>
    <t>742004</t>
  </si>
  <si>
    <t>přepěťová ochrana přívodu</t>
  </si>
  <si>
    <t>1196827184</t>
  </si>
  <si>
    <t>383</t>
  </si>
  <si>
    <t>742005</t>
  </si>
  <si>
    <t>krabice propojovací pro tel. Linky</t>
  </si>
  <si>
    <t>-379159992</t>
  </si>
  <si>
    <t>384</t>
  </si>
  <si>
    <t>742006</t>
  </si>
  <si>
    <t>svorkovnice typu Krone spojovací</t>
  </si>
  <si>
    <t>-1954112001</t>
  </si>
  <si>
    <t>385</t>
  </si>
  <si>
    <t>742007</t>
  </si>
  <si>
    <t>Ubiquiti přístupový bod, PoE</t>
  </si>
  <si>
    <t>-1687072725</t>
  </si>
  <si>
    <t>386</t>
  </si>
  <si>
    <t>742008</t>
  </si>
  <si>
    <t>Zásuvka na omítku 2xRJ45  Cat 6 , včetně krabice</t>
  </si>
  <si>
    <t>-510888170</t>
  </si>
  <si>
    <t>387</t>
  </si>
  <si>
    <t>742009</t>
  </si>
  <si>
    <t>Zásuvka na omítku 1xRJ45  Cat 6 , včetně krabice</t>
  </si>
  <si>
    <t>-301627453</t>
  </si>
  <si>
    <t>388</t>
  </si>
  <si>
    <t>742010</t>
  </si>
  <si>
    <t>Kabel FTP Cat 6, B2caS1D1</t>
  </si>
  <si>
    <t>1899915094</t>
  </si>
  <si>
    <t>389</t>
  </si>
  <si>
    <t>742011</t>
  </si>
  <si>
    <t>Kabel sykfy 5x2x0,5 pro telefonní linky</t>
  </si>
  <si>
    <t>-1656411917</t>
  </si>
  <si>
    <t>390</t>
  </si>
  <si>
    <t>742012</t>
  </si>
  <si>
    <t>Zhotovení průrazů</t>
  </si>
  <si>
    <t>-1717975358</t>
  </si>
  <si>
    <t>391</t>
  </si>
  <si>
    <t>742013</t>
  </si>
  <si>
    <t>Drobný elektroinstalační materiál</t>
  </si>
  <si>
    <t>-1108538822</t>
  </si>
  <si>
    <t>392</t>
  </si>
  <si>
    <t>742014</t>
  </si>
  <si>
    <t>přesun hmot</t>
  </si>
  <si>
    <t>-405029002</t>
  </si>
  <si>
    <t>393</t>
  </si>
  <si>
    <t>742015</t>
  </si>
  <si>
    <t>Oživení systému</t>
  </si>
  <si>
    <t>-628805112</t>
  </si>
  <si>
    <t>394</t>
  </si>
  <si>
    <t>742016</t>
  </si>
  <si>
    <t>Revize systému</t>
  </si>
  <si>
    <t>-50870661</t>
  </si>
  <si>
    <t>395</t>
  </si>
  <si>
    <t>742017</t>
  </si>
  <si>
    <t>Měření kabelů včetně zpracování protokolu</t>
  </si>
  <si>
    <t>972678848</t>
  </si>
  <si>
    <t>396</t>
  </si>
  <si>
    <t>742018</t>
  </si>
  <si>
    <t>Dopravné</t>
  </si>
  <si>
    <t>-179419519</t>
  </si>
  <si>
    <t>397</t>
  </si>
  <si>
    <t>742019</t>
  </si>
  <si>
    <t>Dokumentace skutečného provedení stavby 3x paré</t>
  </si>
  <si>
    <t>285973984</t>
  </si>
  <si>
    <t>74202</t>
  </si>
  <si>
    <t>EPS</t>
  </si>
  <si>
    <t>398</t>
  </si>
  <si>
    <t>742101</t>
  </si>
  <si>
    <t>ústředna 2 hl. linky Apollo F2</t>
  </si>
  <si>
    <t>-2036149942</t>
  </si>
  <si>
    <t>399</t>
  </si>
  <si>
    <t>742102</t>
  </si>
  <si>
    <t>deska s kruhovou hlásící linkou pro Apollo F2 B0100-00</t>
  </si>
  <si>
    <t>-1102770969</t>
  </si>
  <si>
    <t>400</t>
  </si>
  <si>
    <t>742103</t>
  </si>
  <si>
    <t>AKU GP-12/12Ah 12V, 12 Ah</t>
  </si>
  <si>
    <t>-499621796</t>
  </si>
  <si>
    <t>401</t>
  </si>
  <si>
    <t>742104</t>
  </si>
  <si>
    <t>požárně odolná skříň pro ústřednu EPS SP 0743-EI60DP1-S</t>
  </si>
  <si>
    <t>765624485</t>
  </si>
  <si>
    <t>402</t>
  </si>
  <si>
    <t>742105</t>
  </si>
  <si>
    <t>modul RS485 pro připojení tabla B01115-00</t>
  </si>
  <si>
    <t>1098833198</t>
  </si>
  <si>
    <t>403</t>
  </si>
  <si>
    <t>742106</t>
  </si>
  <si>
    <t>karta pro připojení OPPO a KTPO B01110-00</t>
  </si>
  <si>
    <t>467972911</t>
  </si>
  <si>
    <t>404</t>
  </si>
  <si>
    <t>742107</t>
  </si>
  <si>
    <t>tablo externí B01520-04</t>
  </si>
  <si>
    <t>2070533253</t>
  </si>
  <si>
    <t>405</t>
  </si>
  <si>
    <t>742108</t>
  </si>
  <si>
    <t>Obslužné pole požární ochrany</t>
  </si>
  <si>
    <t>-1080547988</t>
  </si>
  <si>
    <t>406</t>
  </si>
  <si>
    <t>742109</t>
  </si>
  <si>
    <t>Zámek FAB</t>
  </si>
  <si>
    <t>-1883371896</t>
  </si>
  <si>
    <t>407</t>
  </si>
  <si>
    <t>742110</t>
  </si>
  <si>
    <t>Klíčový trezor požární ochrany</t>
  </si>
  <si>
    <t>2141010016</t>
  </si>
  <si>
    <t>408</t>
  </si>
  <si>
    <t>742111</t>
  </si>
  <si>
    <t>trezorový zámek motýlkový</t>
  </si>
  <si>
    <t>-408168565</t>
  </si>
  <si>
    <t>409</t>
  </si>
  <si>
    <t>742112</t>
  </si>
  <si>
    <t>Kniha</t>
  </si>
  <si>
    <t>-2053146955</t>
  </si>
  <si>
    <t>410</t>
  </si>
  <si>
    <t>742113</t>
  </si>
  <si>
    <t>interaktivní opticko-kouřový isenzor SA5100-600APO</t>
  </si>
  <si>
    <t>1115529978</t>
  </si>
  <si>
    <t>411</t>
  </si>
  <si>
    <t>742114</t>
  </si>
  <si>
    <t>patice SA5000-200APO</t>
  </si>
  <si>
    <t>-693657888</t>
  </si>
  <si>
    <t>412</t>
  </si>
  <si>
    <t>742115</t>
  </si>
  <si>
    <t>tlačítkový hlásič s izolátorem SA5900-908APO</t>
  </si>
  <si>
    <t>1025771514</t>
  </si>
  <si>
    <t>413</t>
  </si>
  <si>
    <t>742116</t>
  </si>
  <si>
    <t>SONOS siréna PSS-0003</t>
  </si>
  <si>
    <t>2000547874</t>
  </si>
  <si>
    <t>414</t>
  </si>
  <si>
    <t>742117</t>
  </si>
  <si>
    <t>SONOS siréna s majákem PSC-00002</t>
  </si>
  <si>
    <t>1365394221</t>
  </si>
  <si>
    <t>415</t>
  </si>
  <si>
    <t>742118</t>
  </si>
  <si>
    <t>samolepky s čísly adres</t>
  </si>
  <si>
    <t>560146242</t>
  </si>
  <si>
    <t>416</t>
  </si>
  <si>
    <t>742119</t>
  </si>
  <si>
    <t>držák pro samolepky bal. 100 ks</t>
  </si>
  <si>
    <t>-1147405452</t>
  </si>
  <si>
    <t>417</t>
  </si>
  <si>
    <t>742120</t>
  </si>
  <si>
    <t>Přepěťová ochrana přívodu NN DA275 DA275-DF6</t>
  </si>
  <si>
    <t>2054547365</t>
  </si>
  <si>
    <t>418</t>
  </si>
  <si>
    <t>742121</t>
  </si>
  <si>
    <t>Kabel smyčky hlásičů PraFlaCom 1x2x0,8</t>
  </si>
  <si>
    <t>-925650662</t>
  </si>
  <si>
    <t>419</t>
  </si>
  <si>
    <t>742122</t>
  </si>
  <si>
    <t>kabel ohniodolný pro sirény, ovládání klapky, vypínání plynu PraFlaGuard 1x2x0,8</t>
  </si>
  <si>
    <t>1270420147</t>
  </si>
  <si>
    <t>420</t>
  </si>
  <si>
    <t>742123</t>
  </si>
  <si>
    <t>kabel ohniodolný pro tablo a KTPO PraFlaGuard 2x2x0,8</t>
  </si>
  <si>
    <t>-988978556</t>
  </si>
  <si>
    <t>421</t>
  </si>
  <si>
    <t>742124</t>
  </si>
  <si>
    <t>kabel ohniodolný pro OPPO PraFlaGuard 5x2x0,8</t>
  </si>
  <si>
    <t>-1290881258</t>
  </si>
  <si>
    <t>422</t>
  </si>
  <si>
    <t>742125</t>
  </si>
  <si>
    <t>Zhotovení průrazů soubor</t>
  </si>
  <si>
    <t>1327370295</t>
  </si>
  <si>
    <t>423</t>
  </si>
  <si>
    <t>742126</t>
  </si>
  <si>
    <t>197774834</t>
  </si>
  <si>
    <t>424</t>
  </si>
  <si>
    <t>742127</t>
  </si>
  <si>
    <t>Oživení a odskoušení systému</t>
  </si>
  <si>
    <t>1208587308</t>
  </si>
  <si>
    <t>425</t>
  </si>
  <si>
    <t>742128</t>
  </si>
  <si>
    <t>Přesun hmot 1,5%</t>
  </si>
  <si>
    <t>-909919680</t>
  </si>
  <si>
    <t>426</t>
  </si>
  <si>
    <t>742129</t>
  </si>
  <si>
    <t>Revize systému včetně funkčních zkoušek</t>
  </si>
  <si>
    <t>2120771467</t>
  </si>
  <si>
    <t>427</t>
  </si>
  <si>
    <t>742130</t>
  </si>
  <si>
    <t>zákaznické texty - programovací tabulky</t>
  </si>
  <si>
    <t>-807302790</t>
  </si>
  <si>
    <t>428</t>
  </si>
  <si>
    <t>742131</t>
  </si>
  <si>
    <t>974417401</t>
  </si>
  <si>
    <t>751</t>
  </si>
  <si>
    <t>Vzduchotechnika</t>
  </si>
  <si>
    <t>429</t>
  </si>
  <si>
    <t>751122011</t>
  </si>
  <si>
    <t>Montáž ventilátoru radiálního nízkotlakého nástěnného základního D do 100 mm</t>
  </si>
  <si>
    <t>-563083917</t>
  </si>
  <si>
    <t>430</t>
  </si>
  <si>
    <t>54233102R</t>
  </si>
  <si>
    <t>ventilátor radiální nástěnný D80mm, 100m3/hod,min 50Pa, zpětná klapka, doběh</t>
  </si>
  <si>
    <t>1576530034</t>
  </si>
  <si>
    <t>431</t>
  </si>
  <si>
    <t>751398022</t>
  </si>
  <si>
    <t>Montáž větrací mřížky stěnové přes 0,040 do 0,100 m2</t>
  </si>
  <si>
    <t>-1828080789</t>
  </si>
  <si>
    <t>2+4</t>
  </si>
  <si>
    <t>432</t>
  </si>
  <si>
    <t>42972886</t>
  </si>
  <si>
    <t>mřížka větrací kruhová nerezová se síťkou a krytem D 100mm</t>
  </si>
  <si>
    <t>185943967</t>
  </si>
  <si>
    <t>433</t>
  </si>
  <si>
    <t>42972451</t>
  </si>
  <si>
    <t>mřížka stěnová uzavřená dvouřadá kovová úhel lamel 15° 200x100mm</t>
  </si>
  <si>
    <t>1123138614</t>
  </si>
  <si>
    <t>434</t>
  </si>
  <si>
    <t>751511001</t>
  </si>
  <si>
    <t>Montáž potrubí plechového skupiny I čtyřhranného s přírubou tloušťky plechu 0,6 mm do 0,01 m2</t>
  </si>
  <si>
    <t>-1514681758</t>
  </si>
  <si>
    <t>435</t>
  </si>
  <si>
    <t>42982100</t>
  </si>
  <si>
    <t>trouba čtyřhranná Pz průřez do 0,01m2</t>
  </si>
  <si>
    <t>-482522314</t>
  </si>
  <si>
    <t>4,4*1,2 'Přepočtené koeficientem množství</t>
  </si>
  <si>
    <t>436</t>
  </si>
  <si>
    <t>751514113</t>
  </si>
  <si>
    <t>Montáž oblouku do plechového potrubí čtyřhranného s přírubou přes 0,070 do 0,140 m2</t>
  </si>
  <si>
    <t>-1895274211</t>
  </si>
  <si>
    <t>437</t>
  </si>
  <si>
    <t>42982303</t>
  </si>
  <si>
    <t>oblouk čtyřhranný Pz průřez do 0,13m2</t>
  </si>
  <si>
    <t>-1051862463</t>
  </si>
  <si>
    <t>438</t>
  </si>
  <si>
    <t>751514612</t>
  </si>
  <si>
    <t>Montáž škrtící klapky nebo zpětné klapky do plechového potrubí čtyřhranné s přírubou přes 0,035 do 0,070 m2</t>
  </si>
  <si>
    <t>1345204957</t>
  </si>
  <si>
    <t>439</t>
  </si>
  <si>
    <t>42982400</t>
  </si>
  <si>
    <t>klapka čtyřhranná regulační Pz 200x200mm</t>
  </si>
  <si>
    <t>1754102476</t>
  </si>
  <si>
    <t>440</t>
  </si>
  <si>
    <t>751514661</t>
  </si>
  <si>
    <t>Montáž škrtící klapky nebo zpětné klapky do plechového potrubí kruhové s přírubou D do 100 mm</t>
  </si>
  <si>
    <t>-342864299</t>
  </si>
  <si>
    <t>441</t>
  </si>
  <si>
    <t>42981300</t>
  </si>
  <si>
    <t>klapka kruhová regulační Pz D 100mm</t>
  </si>
  <si>
    <t>1482653279</t>
  </si>
  <si>
    <t>442</t>
  </si>
  <si>
    <t>751514662</t>
  </si>
  <si>
    <t>Montáž škrtící klapky nebo zpětné klapky do plechového potrubí kruhové s přírubou D přes 100 do 200 mm</t>
  </si>
  <si>
    <t>-2022856835</t>
  </si>
  <si>
    <t>443</t>
  </si>
  <si>
    <t>42981003</t>
  </si>
  <si>
    <t>klapka kruhová regulační Pz D 150mm</t>
  </si>
  <si>
    <t>1812329188</t>
  </si>
  <si>
    <t>444</t>
  </si>
  <si>
    <t>42981312</t>
  </si>
  <si>
    <t>klapka kruhová regulační Pz D 200mm</t>
  </si>
  <si>
    <t>-2023392592</t>
  </si>
  <si>
    <t>445</t>
  </si>
  <si>
    <t>751537031</t>
  </si>
  <si>
    <t>Montáž potrubí ohebného kruhového neizolovaného ze dvou vrstev PVC s polyamidovou nebo poyethylenovou tkaninou D do 100 mm</t>
  </si>
  <si>
    <t>2060640491</t>
  </si>
  <si>
    <t>446</t>
  </si>
  <si>
    <t>42981833</t>
  </si>
  <si>
    <t>hadice ohebná neizolovaná z 2xPVC vrstvy a PA tkaniny vyztužena drátem, délka 10m D 102mm</t>
  </si>
  <si>
    <t>393187687</t>
  </si>
  <si>
    <t>12,4*1,2 'Přepočtené koeficientem množství</t>
  </si>
  <si>
    <t>447</t>
  </si>
  <si>
    <t>751537032</t>
  </si>
  <si>
    <t>Montáž potrubí ohebného kruhového neizolovaného ze dvou vrstev PVC s polyamidovou nebo poyethylenovou tkaninou D přes 100 do 200 mm</t>
  </si>
  <si>
    <t>-2074018203</t>
  </si>
  <si>
    <t>448</t>
  </si>
  <si>
    <t>42981835</t>
  </si>
  <si>
    <t>hadice ohebná neizolovaná z 2xPVC vrstvy a PA tkaniny vyztužena drátem, délka 10m D 152mm</t>
  </si>
  <si>
    <t>1406105562</t>
  </si>
  <si>
    <t>8,8*1,2 'Přepočtené koeficientem množství</t>
  </si>
  <si>
    <t>449</t>
  </si>
  <si>
    <t>751711131R</t>
  </si>
  <si>
    <t>Montáž klimatizační jednotky vnitřní kazetové čtyřcestné o výkonu do 3,5 kW</t>
  </si>
  <si>
    <t>347676979</t>
  </si>
  <si>
    <t>450</t>
  </si>
  <si>
    <t>42952004R</t>
  </si>
  <si>
    <t>jednotka klimatizační set vnitřní, vnější jednotka, regulace, výkon do 3,5kW</t>
  </si>
  <si>
    <t>1134780180</t>
  </si>
  <si>
    <t>451</t>
  </si>
  <si>
    <t>751990001R</t>
  </si>
  <si>
    <t>Propojovací potrubí mezi vnitřní a vnější jednotkou</t>
  </si>
  <si>
    <t>-104665215</t>
  </si>
  <si>
    <t>8,4+8,4+20,7</t>
  </si>
  <si>
    <t>452</t>
  </si>
  <si>
    <t>751990002R</t>
  </si>
  <si>
    <t>Zkoušky VZT rozvodů</t>
  </si>
  <si>
    <t>429816916</t>
  </si>
  <si>
    <t>453</t>
  </si>
  <si>
    <t>751990003R</t>
  </si>
  <si>
    <t>Revize</t>
  </si>
  <si>
    <t>701904693</t>
  </si>
  <si>
    <t>454</t>
  </si>
  <si>
    <t>998751101</t>
  </si>
  <si>
    <t>Přesun hmot tonážní pro vzduchotechniku v objektech v do 12 m</t>
  </si>
  <si>
    <t>515582091</t>
  </si>
  <si>
    <t>762</t>
  </si>
  <si>
    <t>Konstrukce tesařské</t>
  </si>
  <si>
    <t>455</t>
  </si>
  <si>
    <t>762192901</t>
  </si>
  <si>
    <t>Montáž doplnění části kce stěny z hranolů průřezové pl do 120 cm2</t>
  </si>
  <si>
    <t>-413766891</t>
  </si>
  <si>
    <t>doplnění hrázdění</t>
  </si>
  <si>
    <t>7*4</t>
  </si>
  <si>
    <t>456</t>
  </si>
  <si>
    <t>60512125</t>
  </si>
  <si>
    <t>hranol stavební řezivo průřezu do 120cm2 do dl 6m</t>
  </si>
  <si>
    <t>1444181660</t>
  </si>
  <si>
    <t>28*0,1*0,12*1,1</t>
  </si>
  <si>
    <t>457</t>
  </si>
  <si>
    <t>762512261</t>
  </si>
  <si>
    <t>Montáž podlahové kce podkladového roštu</t>
  </si>
  <si>
    <t>565953437</t>
  </si>
  <si>
    <t>135,83*6</t>
  </si>
  <si>
    <t>458</t>
  </si>
  <si>
    <t>60514106</t>
  </si>
  <si>
    <t>řezivo jehličnaté lať pevnostní třída S10-13 průřez 40x60mm</t>
  </si>
  <si>
    <t>-480082830</t>
  </si>
  <si>
    <t>814,98*0,06*0,04*1,1</t>
  </si>
  <si>
    <t>459</t>
  </si>
  <si>
    <t>762526811</t>
  </si>
  <si>
    <t>Demontáž podlah z dřevotřísky, překližky, sololitu tloušťky do 20 mm bez polštářů</t>
  </si>
  <si>
    <t>371314062</t>
  </si>
  <si>
    <t>15,57+9,5+5,2</t>
  </si>
  <si>
    <t>460</t>
  </si>
  <si>
    <t>998762112</t>
  </si>
  <si>
    <t>Přesun hmot tonážní pro kce tesařské s omezením mechanizace v objektech v přes 6 do 12 m</t>
  </si>
  <si>
    <t>-1156046305</t>
  </si>
  <si>
    <t>763</t>
  </si>
  <si>
    <t>Konstrukce suché výstavby</t>
  </si>
  <si>
    <t>461</t>
  </si>
  <si>
    <t>763121453</t>
  </si>
  <si>
    <t>SDK stěna předsazená tl 100 mm profil CW+UW 75 desky 2xDF 12,5 bez izolace EI 30</t>
  </si>
  <si>
    <t>1582465350</t>
  </si>
  <si>
    <t>N113</t>
  </si>
  <si>
    <t>(0,6+0,4+0,8+0,2+0,2)*4,3</t>
  </si>
  <si>
    <t>462</t>
  </si>
  <si>
    <t>763131451</t>
  </si>
  <si>
    <t>SDK podhled deska 1xH2 12,5 bez izolace dvouvrstvá spodní kce profil CD+UD</t>
  </si>
  <si>
    <t>-1439835651</t>
  </si>
  <si>
    <t>m.č.112</t>
  </si>
  <si>
    <t>3,22</t>
  </si>
  <si>
    <t>m.č.213b</t>
  </si>
  <si>
    <t>2,07</t>
  </si>
  <si>
    <t>m.č.111, 112</t>
  </si>
  <si>
    <t>4,88+4,37</t>
  </si>
  <si>
    <t>463</t>
  </si>
  <si>
    <t>763131714</t>
  </si>
  <si>
    <t>SDK podhled základní penetrační nátěr</t>
  </si>
  <si>
    <t>-1717554510</t>
  </si>
  <si>
    <t>464</t>
  </si>
  <si>
    <t>763131751</t>
  </si>
  <si>
    <t>Montáž parotěsné zábrany do SDK podhledu</t>
  </si>
  <si>
    <t>-419986714</t>
  </si>
  <si>
    <t>465</t>
  </si>
  <si>
    <t>28329276</t>
  </si>
  <si>
    <t>fólie PE vyztužená pro parotěsnou vrstvu (reakce na oheň - třída E) 140g/m2</t>
  </si>
  <si>
    <t>-2019454268</t>
  </si>
  <si>
    <t>14,54*1,1235 'Přepočtené koeficientem množství</t>
  </si>
  <si>
    <t>466</t>
  </si>
  <si>
    <t>998763322</t>
  </si>
  <si>
    <t>Přesun hmot tonážní pro konstrukce montované z desek s omezením mechanizace v objektech v přes 6 do 12 m</t>
  </si>
  <si>
    <t>-592765143</t>
  </si>
  <si>
    <t>764</t>
  </si>
  <si>
    <t>Konstrukce klempířské</t>
  </si>
  <si>
    <t>467</t>
  </si>
  <si>
    <t>764232433</t>
  </si>
  <si>
    <t>Oplechování rovné okapové hrany z Cu plechu rš 250 mm</t>
  </si>
  <si>
    <t>-761342219</t>
  </si>
  <si>
    <t>(2*0,935)+1,94</t>
  </si>
  <si>
    <t>468</t>
  </si>
  <si>
    <t>764521444</t>
  </si>
  <si>
    <t>Kotlík oválný (trychtýřový) pro podokapní žlaby z Al plechu 330/100 mm</t>
  </si>
  <si>
    <t>-1007353711</t>
  </si>
  <si>
    <t>469</t>
  </si>
  <si>
    <t>764528422</t>
  </si>
  <si>
    <t>Svody kruhové včetně objímek, kolen, odskoků z Al plechu průměru 100 mm</t>
  </si>
  <si>
    <t>854834449</t>
  </si>
  <si>
    <t>470</t>
  </si>
  <si>
    <t>998764112</t>
  </si>
  <si>
    <t>Přesun hmot tonážní pro konstrukce klempířské s omezením mechanizace v objektech v přes 6 do 12 m</t>
  </si>
  <si>
    <t>-2028656130</t>
  </si>
  <si>
    <t>766</t>
  </si>
  <si>
    <t>Konstrukce truhlářské</t>
  </si>
  <si>
    <t>471</t>
  </si>
  <si>
    <t>766111820</t>
  </si>
  <si>
    <t>Demontáž truhlářských stěn dřevěných plných</t>
  </si>
  <si>
    <t>-1497506165</t>
  </si>
  <si>
    <t>B101</t>
  </si>
  <si>
    <t>4,65*4,4</t>
  </si>
  <si>
    <t>472</t>
  </si>
  <si>
    <t>766621222</t>
  </si>
  <si>
    <t>Montáž dřevěných oken plochy přes 1 m2 otevíravých výšky do 2,5 m s rámem do panelů</t>
  </si>
  <si>
    <t>-1075263062</t>
  </si>
  <si>
    <t>DG108</t>
  </si>
  <si>
    <t>0,685*2,225*2</t>
  </si>
  <si>
    <t>D211</t>
  </si>
  <si>
    <t>0,67*3,398*2</t>
  </si>
  <si>
    <t>473</t>
  </si>
  <si>
    <t>61110013</t>
  </si>
  <si>
    <t>okno dřevěné otevíravé/sklopné trojsklo přes plochu 1m2 v 1,5-2,5m, atypická replika</t>
  </si>
  <si>
    <t>-1653882791</t>
  </si>
  <si>
    <t>474</t>
  </si>
  <si>
    <t>766622833</t>
  </si>
  <si>
    <t>Demontáž rámu zdvojených oken dřevěných nebo plastových přes 2 do 4 m2 k opětovnému použití</t>
  </si>
  <si>
    <t>596628157</t>
  </si>
  <si>
    <t>B118</t>
  </si>
  <si>
    <t>3,8*4,6</t>
  </si>
  <si>
    <t>B107</t>
  </si>
  <si>
    <t>2,56*4,05</t>
  </si>
  <si>
    <t>475</t>
  </si>
  <si>
    <t>766660001</t>
  </si>
  <si>
    <t>Montáž dveřních křídel otvíravých jednokřídlových š do 0,8 m do ocelové zárubně</t>
  </si>
  <si>
    <t>350808189</t>
  </si>
  <si>
    <t>476</t>
  </si>
  <si>
    <t>61161001</t>
  </si>
  <si>
    <t>dveře jednokřídlé voštinové povrch lakovaný plné 700x1970-2100mm</t>
  </si>
  <si>
    <t>-951187490</t>
  </si>
  <si>
    <t>477</t>
  </si>
  <si>
    <t>766660002</t>
  </si>
  <si>
    <t>Montáž dveřních křídel otvíravých jednokřídlových š přes 0,8 m do ocelové zárubně</t>
  </si>
  <si>
    <t>-105274176</t>
  </si>
  <si>
    <t>478</t>
  </si>
  <si>
    <t>61161003</t>
  </si>
  <si>
    <t>dveře jednokřídlé voštinové povrch lakovaný plné 900x1970-2100mm</t>
  </si>
  <si>
    <t>-232694741</t>
  </si>
  <si>
    <t>479</t>
  </si>
  <si>
    <t>766660021</t>
  </si>
  <si>
    <t>Montáž dveřních křídel otvíravých jednokřídlových š do 0,8 m požárních do ocelové zárubně</t>
  </si>
  <si>
    <t>1350803326</t>
  </si>
  <si>
    <t>480</t>
  </si>
  <si>
    <t>61161025</t>
  </si>
  <si>
    <t>dveře jednokřídlé dřevotřískové protipožární EI (EW) 30 D3 povrch lakovaný plné 700x1970-2100mm</t>
  </si>
  <si>
    <t>-579367941</t>
  </si>
  <si>
    <t>481</t>
  </si>
  <si>
    <t>61165339</t>
  </si>
  <si>
    <t>dveře jednokřídlé dřevotřískové protipožární EI (EW) 30 D3 povrch lakovaný plné 800x1970-2100mm</t>
  </si>
  <si>
    <t>-247437466</t>
  </si>
  <si>
    <t>482</t>
  </si>
  <si>
    <t>766660411</t>
  </si>
  <si>
    <t>Montáž vchodových dveří včetně rámu jednokřídlových bez nadsvětlíku do zdiva</t>
  </si>
  <si>
    <t>-14588418</t>
  </si>
  <si>
    <t>D108</t>
  </si>
  <si>
    <t>D204</t>
  </si>
  <si>
    <t>483</t>
  </si>
  <si>
    <t>61173202R</t>
  </si>
  <si>
    <t>dveře jednokřídlé dřevěné plné , prosklení Connex, včetně zárubně, ozn.D108</t>
  </si>
  <si>
    <t>553073276</t>
  </si>
  <si>
    <t>484</t>
  </si>
  <si>
    <t>6117320rR</t>
  </si>
  <si>
    <t>dveře jednokřídlé dřevěné plné , EW30DP3,C2,KOO,PK, včetně zárubně, ozn.D204, replika</t>
  </si>
  <si>
    <t>-1085191645</t>
  </si>
  <si>
    <t>1*2,2</t>
  </si>
  <si>
    <t>485</t>
  </si>
  <si>
    <t>766660481</t>
  </si>
  <si>
    <t>Montáž vchodových dveří včetně rámu dvoukřídlových s díly a nadsvětlíkem do zdiva</t>
  </si>
  <si>
    <t>924734839</t>
  </si>
  <si>
    <t>486</t>
  </si>
  <si>
    <t>61173206R</t>
  </si>
  <si>
    <t>dveře dvoukřídlé dřevěné prosklené s bočními díly a nadsvětlíkem 2350x3400, EW30DP,C2,KOO,PK ozn.D201</t>
  </si>
  <si>
    <t>1893143769</t>
  </si>
  <si>
    <t>2,35*3,4</t>
  </si>
  <si>
    <t>487</t>
  </si>
  <si>
    <t>766660716</t>
  </si>
  <si>
    <t>Montáž samozavírače na dřevěnou zárubeň a dveřní křídlo</t>
  </si>
  <si>
    <t>-895897833</t>
  </si>
  <si>
    <t>488</t>
  </si>
  <si>
    <t>54917250</t>
  </si>
  <si>
    <t>samozavírač dveří hydraulický</t>
  </si>
  <si>
    <t>1161575300</t>
  </si>
  <si>
    <t>489</t>
  </si>
  <si>
    <t>766660717</t>
  </si>
  <si>
    <t>Montáž samozavírače na ocelovou zárubeň a dveřní křídlo</t>
  </si>
  <si>
    <t>1094709556</t>
  </si>
  <si>
    <t>D102</t>
  </si>
  <si>
    <t>Dg102</t>
  </si>
  <si>
    <t>490</t>
  </si>
  <si>
    <t>1263496024</t>
  </si>
  <si>
    <t>491</t>
  </si>
  <si>
    <t>766660718</t>
  </si>
  <si>
    <t>Montáž stavěče dveřního křídla</t>
  </si>
  <si>
    <t>-1893809716</t>
  </si>
  <si>
    <t>492</t>
  </si>
  <si>
    <t>54916362</t>
  </si>
  <si>
    <t>kování dveřní stavěč dveří</t>
  </si>
  <si>
    <t>506365377</t>
  </si>
  <si>
    <t>493</t>
  </si>
  <si>
    <t>766660720</t>
  </si>
  <si>
    <t>Osazení větrací mřížky s vyříznutím otvoru</t>
  </si>
  <si>
    <t>-10649658</t>
  </si>
  <si>
    <t>494</t>
  </si>
  <si>
    <t>56245603</t>
  </si>
  <si>
    <t>mřížka větrací hranatá plast se síťovinou100x400 mm</t>
  </si>
  <si>
    <t>934916869</t>
  </si>
  <si>
    <t>495</t>
  </si>
  <si>
    <t>766660729</t>
  </si>
  <si>
    <t>Montáž dveřního interiérového kování - štítku s klikou</t>
  </si>
  <si>
    <t>-1906129327</t>
  </si>
  <si>
    <t>D07,08</t>
  </si>
  <si>
    <t>D207,208,209,210</t>
  </si>
  <si>
    <t>496</t>
  </si>
  <si>
    <t>54914123</t>
  </si>
  <si>
    <t>kování rozetové klika/klika</t>
  </si>
  <si>
    <t>1299323725</t>
  </si>
  <si>
    <t>497</t>
  </si>
  <si>
    <t>766660731</t>
  </si>
  <si>
    <t>Montáž dveřního bezpečnostního kování - zámku</t>
  </si>
  <si>
    <t>690517832</t>
  </si>
  <si>
    <t>498</t>
  </si>
  <si>
    <t>54924013</t>
  </si>
  <si>
    <t>zámek zadlabací vložkový pravolevý rozteč 72x60mm</t>
  </si>
  <si>
    <t>1764036988</t>
  </si>
  <si>
    <t>499</t>
  </si>
  <si>
    <t>54964165</t>
  </si>
  <si>
    <t>vložka cylindrická 30+35</t>
  </si>
  <si>
    <t>-1274751719</t>
  </si>
  <si>
    <t>500</t>
  </si>
  <si>
    <t>766660734</t>
  </si>
  <si>
    <t>Montáž dveřního bezpečnostního kování - panikového</t>
  </si>
  <si>
    <t>-485462109</t>
  </si>
  <si>
    <t>na únikový východ do stávajících dveří</t>
  </si>
  <si>
    <t>501</t>
  </si>
  <si>
    <t>54914135</t>
  </si>
  <si>
    <t>kování panikové klika/klika</t>
  </si>
  <si>
    <t>1534321683</t>
  </si>
  <si>
    <t>502</t>
  </si>
  <si>
    <t>766669001R</t>
  </si>
  <si>
    <t>Dveře dřevěné 1400x2570+581mm EW30DP3-C2K00PK včetně obložkové zárubně ozn.D101, D202, D203, D205,  dodávka a montáž - replika</t>
  </si>
  <si>
    <t>-1506326308</t>
  </si>
  <si>
    <t>503</t>
  </si>
  <si>
    <t>766669003R</t>
  </si>
  <si>
    <t>Dveře dřevěné 1000x2200 mm EW30DP3-C2K00PK včetně obložkové zárubně ozn.D204, dodávka a montáž, replika</t>
  </si>
  <si>
    <t>2084955174</t>
  </si>
  <si>
    <t>504</t>
  </si>
  <si>
    <t>766669004R</t>
  </si>
  <si>
    <t>Dveře dřevěné 1000x2000 mm EW30DP3-C2K00PK do ocel. zárubně ozn.D113, dodávka a montáž</t>
  </si>
  <si>
    <t>1446586476</t>
  </si>
  <si>
    <t>505</t>
  </si>
  <si>
    <t>766695212</t>
  </si>
  <si>
    <t>Montáž truhlářských prahů dveří jednokřídlových š do 10 cm</t>
  </si>
  <si>
    <t>45445330</t>
  </si>
  <si>
    <t>506</t>
  </si>
  <si>
    <t>61187156</t>
  </si>
  <si>
    <t>práh dveřní dřevěný dubový tl 20mm dl 820mm š 100mm</t>
  </si>
  <si>
    <t>-722380107</t>
  </si>
  <si>
    <t>507</t>
  </si>
  <si>
    <t>998766112</t>
  </si>
  <si>
    <t>Přesun hmot tonážní pro kce truhlářské s omezením mechanizace v objektech v přes 6 do 12 m</t>
  </si>
  <si>
    <t>492098170</t>
  </si>
  <si>
    <t>767</t>
  </si>
  <si>
    <t>Konstrukce zámečnické</t>
  </si>
  <si>
    <t>508</t>
  </si>
  <si>
    <t>767114131</t>
  </si>
  <si>
    <t>Montáž stěn a příček rámových zasklených do zdiva bez požární odolnosti plochy do 6 m2</t>
  </si>
  <si>
    <t>1877762497</t>
  </si>
  <si>
    <t>DG102</t>
  </si>
  <si>
    <t>2,4*1,888</t>
  </si>
  <si>
    <t>509</t>
  </si>
  <si>
    <t>55341364</t>
  </si>
  <si>
    <t>stěna Al prosklená 2400x1888 s dveřmi jednokřídlými, 3x pevný díl,  ozn.DG102</t>
  </si>
  <si>
    <t>-1551922874</t>
  </si>
  <si>
    <t>510</t>
  </si>
  <si>
    <t>767161833</t>
  </si>
  <si>
    <t>Demontáž zábradlí rovného nerozebíratelného hmotnosti 1 m zábradlí do 20 kg k dalšímu použití</t>
  </si>
  <si>
    <t>2097336300</t>
  </si>
  <si>
    <t>B208</t>
  </si>
  <si>
    <t>3,75</t>
  </si>
  <si>
    <t>511</t>
  </si>
  <si>
    <t>767163121</t>
  </si>
  <si>
    <t>Montáž přímého kovového zábradlí do betonu v rovině v interiéru</t>
  </si>
  <si>
    <t>748235616</t>
  </si>
  <si>
    <t>Z15</t>
  </si>
  <si>
    <t>1,2</t>
  </si>
  <si>
    <t>1,3</t>
  </si>
  <si>
    <t>Z16</t>
  </si>
  <si>
    <t>1,37</t>
  </si>
  <si>
    <t>Z17</t>
  </si>
  <si>
    <t>6,2</t>
  </si>
  <si>
    <t>Z21</t>
  </si>
  <si>
    <t>512</t>
  </si>
  <si>
    <t>55342281</t>
  </si>
  <si>
    <t>zábradlí s prutovou výplní, horní kotvení, kulatý sloupek</t>
  </si>
  <si>
    <t>916280973</t>
  </si>
  <si>
    <t>513</t>
  </si>
  <si>
    <t>55342279R</t>
  </si>
  <si>
    <t>zábradlí s prutovou výplní, horní kotvení, kulatý sloupek, vodítko pro ZTP</t>
  </si>
  <si>
    <t>-746280112</t>
  </si>
  <si>
    <t>514</t>
  </si>
  <si>
    <t>767211802R</t>
  </si>
  <si>
    <t xml:space="preserve">Demontáž ocelového schodiště </t>
  </si>
  <si>
    <t>-221181975</t>
  </si>
  <si>
    <t>515</t>
  </si>
  <si>
    <t>767620324</t>
  </si>
  <si>
    <t>Montáž oken kovových s izolačními trojskly pevných do zdiva plochy přes 2,5 do 6 m2</t>
  </si>
  <si>
    <t>-1812117674</t>
  </si>
  <si>
    <t>o101</t>
  </si>
  <si>
    <t>1,15*3,35</t>
  </si>
  <si>
    <t>o102</t>
  </si>
  <si>
    <t>0,6*1,75</t>
  </si>
  <si>
    <t>516</t>
  </si>
  <si>
    <t>55341016R</t>
  </si>
  <si>
    <t>okno Al s fixním zasklením trojsklo přes plochu 1m2 přes v 2,5m, EI30DP1-FIX, ozn.o101</t>
  </si>
  <si>
    <t>-116442345</t>
  </si>
  <si>
    <t>517</t>
  </si>
  <si>
    <t>767114141</t>
  </si>
  <si>
    <t>Montáž stěn a příček rámových zasklených do zdiva s požární odolností plochy do 6 m2</t>
  </si>
  <si>
    <t>-1081733614</t>
  </si>
  <si>
    <t>2,4*2,117</t>
  </si>
  <si>
    <t>518</t>
  </si>
  <si>
    <t>55341335R</t>
  </si>
  <si>
    <t>stěna Al prosklená 2400x2117 s dveřmi jednokřídlými, 3x pevný díl,  ozn.D102</t>
  </si>
  <si>
    <t>830345190</t>
  </si>
  <si>
    <t>519</t>
  </si>
  <si>
    <t>767646411</t>
  </si>
  <si>
    <t>Montáž revizních dveří a dvířek jednokřídlových s rámem plochy do 0,5 m2</t>
  </si>
  <si>
    <t>1159119723</t>
  </si>
  <si>
    <t>0,3*0,3</t>
  </si>
  <si>
    <t>520</t>
  </si>
  <si>
    <t>59030760</t>
  </si>
  <si>
    <t>dvířka revizní protipožární pro stěny a podhledy EI 60 300x300 mm</t>
  </si>
  <si>
    <t>-1532883388</t>
  </si>
  <si>
    <t>521</t>
  </si>
  <si>
    <t>767649194</t>
  </si>
  <si>
    <t>Montáž dveřního madla</t>
  </si>
  <si>
    <t>-1432385251</t>
  </si>
  <si>
    <t>522</t>
  </si>
  <si>
    <t>55147137</t>
  </si>
  <si>
    <t>madlo invalidní rovné nerez mat 800mm</t>
  </si>
  <si>
    <t>-839571024</t>
  </si>
  <si>
    <t>523</t>
  </si>
  <si>
    <t>767991911</t>
  </si>
  <si>
    <t>Opravy zámečnických konstrukcí ostatní - samostatné svařování</t>
  </si>
  <si>
    <t>-1027029848</t>
  </si>
  <si>
    <t>původní a nové překlady</t>
  </si>
  <si>
    <t>524</t>
  </si>
  <si>
    <t>767991913R</t>
  </si>
  <si>
    <t>Opravy zámečnických konstrukcí ostatní - úprava a repase stávajícího zábradlí</t>
  </si>
  <si>
    <t>-1777938039</t>
  </si>
  <si>
    <t>N123</t>
  </si>
  <si>
    <t>0,935*2</t>
  </si>
  <si>
    <t>schodiště</t>
  </si>
  <si>
    <t>3,6</t>
  </si>
  <si>
    <t>525</t>
  </si>
  <si>
    <t>767991914R</t>
  </si>
  <si>
    <t>Opravy zámečnických konstrukcí ostatní - postupné rozebírání regálů pro knihy</t>
  </si>
  <si>
    <t>HZS</t>
  </si>
  <si>
    <t>-1299378858</t>
  </si>
  <si>
    <t>B102</t>
  </si>
  <si>
    <t>526</t>
  </si>
  <si>
    <t>767995114</t>
  </si>
  <si>
    <t>Montáž atypických zámečnických konstrukcí hmotnosti přes 20 do 50 kg</t>
  </si>
  <si>
    <t>518351875</t>
  </si>
  <si>
    <t>Z09</t>
  </si>
  <si>
    <t>1,85762</t>
  </si>
  <si>
    <t>Z10</t>
  </si>
  <si>
    <t>0,51904</t>
  </si>
  <si>
    <t>Z11</t>
  </si>
  <si>
    <t>0,15542+0,02355</t>
  </si>
  <si>
    <t>Z12</t>
  </si>
  <si>
    <t>0,11517+0,03768</t>
  </si>
  <si>
    <t>Z13</t>
  </si>
  <si>
    <t>1,727</t>
  </si>
  <si>
    <t>Z14a</t>
  </si>
  <si>
    <t>0,785</t>
  </si>
  <si>
    <t>Z14b</t>
  </si>
  <si>
    <t>0,01309</t>
  </si>
  <si>
    <t>Z18</t>
  </si>
  <si>
    <t>0,1628+0,01758</t>
  </si>
  <si>
    <t>Z19</t>
  </si>
  <si>
    <t>0,04818</t>
  </si>
  <si>
    <t>Z20</t>
  </si>
  <si>
    <t>0,04928</t>
  </si>
  <si>
    <t>5,511*1000 'Přepočtené koeficientem množství</t>
  </si>
  <si>
    <t>527</t>
  </si>
  <si>
    <t>14550443R</t>
  </si>
  <si>
    <t>profil ocelový svařovaný jakost S355 průřez obdelníkový 80x140x12,5mm</t>
  </si>
  <si>
    <t>356641930</t>
  </si>
  <si>
    <t>0,1628</t>
  </si>
  <si>
    <t>0,163*1,1 'Přepočtené koeficientem množství</t>
  </si>
  <si>
    <t>528</t>
  </si>
  <si>
    <t>14550444R</t>
  </si>
  <si>
    <t>Svařený podélník 75x240x20 - atyp</t>
  </si>
  <si>
    <t>375455072</t>
  </si>
  <si>
    <t>cena obsahuje dodávku materiálu a výrobu</t>
  </si>
  <si>
    <t>529</t>
  </si>
  <si>
    <t>13611238</t>
  </si>
  <si>
    <t>plech ocelový hladký jakost S235JR tl 15mm tabule</t>
  </si>
  <si>
    <t>-1207593875</t>
  </si>
  <si>
    <t>0,01758</t>
  </si>
  <si>
    <t>0,018*1,1 'Přepočtené koeficientem množství</t>
  </si>
  <si>
    <t>530</t>
  </si>
  <si>
    <t>13611248</t>
  </si>
  <si>
    <t>plech ocelový hladký jakost S235JR tl 20mm tabule</t>
  </si>
  <si>
    <t>-561883032</t>
  </si>
  <si>
    <t>0,02355</t>
  </si>
  <si>
    <t>0,03768</t>
  </si>
  <si>
    <t>2,574*1,1 'Přepočtené koeficientem množství</t>
  </si>
  <si>
    <t>531</t>
  </si>
  <si>
    <t>13010720</t>
  </si>
  <si>
    <t>ocel profilová jakost S235JR (11 375) průřez I (IPN) 180</t>
  </si>
  <si>
    <t>26818549</t>
  </si>
  <si>
    <t>0,097*1,1 'Přepočtené koeficientem množství</t>
  </si>
  <si>
    <t>532</t>
  </si>
  <si>
    <t>13010936</t>
  </si>
  <si>
    <t>ocel profilová jakost S235JR (11 375) průřez UPE 180</t>
  </si>
  <si>
    <t>382167110</t>
  </si>
  <si>
    <t>0,15542</t>
  </si>
  <si>
    <t>0,11517</t>
  </si>
  <si>
    <t>0,283*1,1 'Přepočtené koeficientem množství</t>
  </si>
  <si>
    <t>533</t>
  </si>
  <si>
    <t>HZS1302</t>
  </si>
  <si>
    <t>Hodinová zúčtovací sazba zedník specialista - začištění po osazení ocel.kcí.</t>
  </si>
  <si>
    <t>hod</t>
  </si>
  <si>
    <t>-1773511039</t>
  </si>
  <si>
    <t>534</t>
  </si>
  <si>
    <t>998767112</t>
  </si>
  <si>
    <t>Přesun hmot tonážní pro zámečnické konstrukce s omezením mechanizace v objektech v přes 6 do 12 m</t>
  </si>
  <si>
    <t>-1355778105</t>
  </si>
  <si>
    <t>771</t>
  </si>
  <si>
    <t>Podlahy z dlaždic</t>
  </si>
  <si>
    <t>535</t>
  </si>
  <si>
    <t>771111011</t>
  </si>
  <si>
    <t>Vysátí podkladu před pokládkou dlažby</t>
  </si>
  <si>
    <t>1119297309</t>
  </si>
  <si>
    <t>2,05+2,07+0,99</t>
  </si>
  <si>
    <t>S10b</t>
  </si>
  <si>
    <t>536</t>
  </si>
  <si>
    <t>771121011</t>
  </si>
  <si>
    <t>Nátěr penetrační na podlahu</t>
  </si>
  <si>
    <t>-976384259</t>
  </si>
  <si>
    <t>537</t>
  </si>
  <si>
    <t>771151012</t>
  </si>
  <si>
    <t>Samonivelační stěrka podlah pevnosti 20 MPa tl přes 3 do 5 mm</t>
  </si>
  <si>
    <t>-1699959738</t>
  </si>
  <si>
    <t>538</t>
  </si>
  <si>
    <t>771151013</t>
  </si>
  <si>
    <t>Samonivelační stěrka podlah pevnosti 20 MPa tl přes 5 do 8 mm</t>
  </si>
  <si>
    <t>-33985579</t>
  </si>
  <si>
    <t>539</t>
  </si>
  <si>
    <t>771474112</t>
  </si>
  <si>
    <t>Montáž soklů z dlaždic keramických rovných lepených cementovým flexibilním lepidlem v přes 65 do 90 mm</t>
  </si>
  <si>
    <t>10044062</t>
  </si>
  <si>
    <t>8,5+13,32</t>
  </si>
  <si>
    <t>9,62</t>
  </si>
  <si>
    <t>540</t>
  </si>
  <si>
    <t>59761166</t>
  </si>
  <si>
    <t>dlažba keramická slinutá mrazuvzdorná R10/A povrch hladký/matný tl do 10mm přes 9 do 12ks/m2</t>
  </si>
  <si>
    <t>-1804343002</t>
  </si>
  <si>
    <t>31,44*0,1 'Přepočtené koeficientem množství</t>
  </si>
  <si>
    <t>541</t>
  </si>
  <si>
    <t>771573810</t>
  </si>
  <si>
    <t>Demontáž podlah z dlaždic keramických lepených</t>
  </si>
  <si>
    <t>-1479572799</t>
  </si>
  <si>
    <t>3,2</t>
  </si>
  <si>
    <t>542</t>
  </si>
  <si>
    <t>771574416</t>
  </si>
  <si>
    <t>Montáž podlah keramických hladkých lepených cementovým flexibilním lepidlem přes 9 do 12 ks/m2</t>
  </si>
  <si>
    <t>216364410</t>
  </si>
  <si>
    <t>543</t>
  </si>
  <si>
    <t>-1380372518</t>
  </si>
  <si>
    <t>43,12*1,1 'Přepočtené koeficientem množství</t>
  </si>
  <si>
    <t>544</t>
  </si>
  <si>
    <t>771591112</t>
  </si>
  <si>
    <t>Izolace pod dlažbu nátěrem nebo stěrkou ve dvou vrstvách</t>
  </si>
  <si>
    <t>-875514789</t>
  </si>
  <si>
    <t>545</t>
  </si>
  <si>
    <t>771591115</t>
  </si>
  <si>
    <t>Podlahy spárování silikonem</t>
  </si>
  <si>
    <t>1388805554</t>
  </si>
  <si>
    <t>8,8+8,81</t>
  </si>
  <si>
    <t>13,2</t>
  </si>
  <si>
    <t>6+6,4+4</t>
  </si>
  <si>
    <t>546</t>
  </si>
  <si>
    <t>771591241</t>
  </si>
  <si>
    <t>Izolace těsnícími pásy vnitřní kout</t>
  </si>
  <si>
    <t>-661072192</t>
  </si>
  <si>
    <t>547</t>
  </si>
  <si>
    <t>998771112</t>
  </si>
  <si>
    <t>Přesun hmot tonážní pro podlahy z dlaždic s omezením mechanizace v objektech v přes 6 do 12 m</t>
  </si>
  <si>
    <t>-981125036</t>
  </si>
  <si>
    <t>775</t>
  </si>
  <si>
    <t>Podlahy skládané</t>
  </si>
  <si>
    <t>548</t>
  </si>
  <si>
    <t>775111311</t>
  </si>
  <si>
    <t>Vysátí podkladu skládaných podlah</t>
  </si>
  <si>
    <t>1140652762</t>
  </si>
  <si>
    <t>549</t>
  </si>
  <si>
    <t>775121111</t>
  </si>
  <si>
    <t>Vodou ředitelná penetrace savého podkladu skládaných podlah</t>
  </si>
  <si>
    <t>261927969</t>
  </si>
  <si>
    <t>550</t>
  </si>
  <si>
    <t>775141112</t>
  </si>
  <si>
    <t>Stěrka podlahová nivelační pro vyrovnání podkladu skládaných podlah pevnosti 20 MPa tl přes 3 do 5 mm</t>
  </si>
  <si>
    <t>-1220816677</t>
  </si>
  <si>
    <t>551</t>
  </si>
  <si>
    <t>775413401</t>
  </si>
  <si>
    <t>Montáž podlahové lišty obvodové lepené</t>
  </si>
  <si>
    <t>-912254550</t>
  </si>
  <si>
    <t>s13</t>
  </si>
  <si>
    <t>47,7</t>
  </si>
  <si>
    <t>552</t>
  </si>
  <si>
    <t>61418101</t>
  </si>
  <si>
    <t>lišta podlahová dřevěná dub 8x35mm</t>
  </si>
  <si>
    <t>1689663322</t>
  </si>
  <si>
    <t>47,7*1,08 'Přepočtené koeficientem množství</t>
  </si>
  <si>
    <t>553</t>
  </si>
  <si>
    <t>775512799</t>
  </si>
  <si>
    <t>Montáž podlahy z vlysů šroubovaných tl do 22 mm š přes 70 do 90 mm dl přes 500 do 900 mm z jakýchkoliv dřevin</t>
  </si>
  <si>
    <t>-846043788</t>
  </si>
  <si>
    <t>554</t>
  </si>
  <si>
    <t>61192582</t>
  </si>
  <si>
    <t>vlysy parketové š 80mm nad dl 300mm III třída dub</t>
  </si>
  <si>
    <t>-584098399</t>
  </si>
  <si>
    <t>135,83*1,08 'Přepočtené koeficientem množství</t>
  </si>
  <si>
    <t>555</t>
  </si>
  <si>
    <t>775591311</t>
  </si>
  <si>
    <t>Podlahy dřevěné, základní lak</t>
  </si>
  <si>
    <t>-338326231</t>
  </si>
  <si>
    <t>556</t>
  </si>
  <si>
    <t>775591314</t>
  </si>
  <si>
    <t>Podlahy dřevěné, vrchní lak pro velmi vysokou zátěž</t>
  </si>
  <si>
    <t>1568014030</t>
  </si>
  <si>
    <t>557</t>
  </si>
  <si>
    <t>775591316</t>
  </si>
  <si>
    <t>Podlahy dřevěné, mezibroušení mezi vrstvami laku</t>
  </si>
  <si>
    <t>-237767774</t>
  </si>
  <si>
    <t>135,83*2</t>
  </si>
  <si>
    <t>558</t>
  </si>
  <si>
    <t>775591411</t>
  </si>
  <si>
    <t>Podlahy dřevěné, nátěr olejem a voskování</t>
  </si>
  <si>
    <t>232011314</t>
  </si>
  <si>
    <t>559</t>
  </si>
  <si>
    <t>998775112</t>
  </si>
  <si>
    <t>Přesun hmot tonážní pro podlahy skládané s omezením mechanizace v objektech v přes 6 do 12 m</t>
  </si>
  <si>
    <t>-1232703455</t>
  </si>
  <si>
    <t>776</t>
  </si>
  <si>
    <t>Podlahy povlakové</t>
  </si>
  <si>
    <t>560</t>
  </si>
  <si>
    <t>776111116</t>
  </si>
  <si>
    <t>Odstranění zbytků lepidla z podkladu povlakových podlah broušením</t>
  </si>
  <si>
    <t>-1868810866</t>
  </si>
  <si>
    <t>1.pp S01</t>
  </si>
  <si>
    <t>1.pp S02</t>
  </si>
  <si>
    <t>561</t>
  </si>
  <si>
    <t>776111311</t>
  </si>
  <si>
    <t>Vysátí podkladu povlakových podlah</t>
  </si>
  <si>
    <t>423179570</t>
  </si>
  <si>
    <t>15,57+9,5</t>
  </si>
  <si>
    <t>N118</t>
  </si>
  <si>
    <t>562</t>
  </si>
  <si>
    <t>776111323</t>
  </si>
  <si>
    <t>Vysátí podkladu povlakových podlah schodišťových stupňů</t>
  </si>
  <si>
    <t>648002413</t>
  </si>
  <si>
    <t>1G01</t>
  </si>
  <si>
    <t>563</t>
  </si>
  <si>
    <t>776121112</t>
  </si>
  <si>
    <t>Vodou ředitelná penetrace savého podkladu povlakových podlah</t>
  </si>
  <si>
    <t>-765821529</t>
  </si>
  <si>
    <t>564</t>
  </si>
  <si>
    <t>776121113</t>
  </si>
  <si>
    <t>Vodou ředitelná penetrace savého podkladu povlakových podlah schodišťových stupňů</t>
  </si>
  <si>
    <t>-484956184</t>
  </si>
  <si>
    <t>565</t>
  </si>
  <si>
    <t>776141111</t>
  </si>
  <si>
    <t>Stěrka podlahová nivelační pro vyrovnání podkladu povlakových podlah pevnosti 20 MPa tl do 3 mm</t>
  </si>
  <si>
    <t>-1121456003</t>
  </si>
  <si>
    <t>566</t>
  </si>
  <si>
    <t>776141221</t>
  </si>
  <si>
    <t>Stěrka podlahová nivelační pro vyrovnání podkladu povlakových podlah schodišťových stupňů pevnosti 35 MPa tl do 3 mm</t>
  </si>
  <si>
    <t>-1951711969</t>
  </si>
  <si>
    <t>567</t>
  </si>
  <si>
    <t>776145122</t>
  </si>
  <si>
    <t>Desky podkladní z MDF kladené ve dvou vrstvách plovoucího podlahového systému povlakových podlah tl 7mm</t>
  </si>
  <si>
    <t>-6514492</t>
  </si>
  <si>
    <t>568</t>
  </si>
  <si>
    <t>776201811</t>
  </si>
  <si>
    <t>Demontáž lepených povlakových podlah bez podložky ručně</t>
  </si>
  <si>
    <t>889805501</t>
  </si>
  <si>
    <t>569</t>
  </si>
  <si>
    <t>776201814</t>
  </si>
  <si>
    <t>Demontáž povlakových podlahovin volně položených podlepených páskou</t>
  </si>
  <si>
    <t>1546003621</t>
  </si>
  <si>
    <t>82,99*3</t>
  </si>
  <si>
    <t>570</t>
  </si>
  <si>
    <t>776231111</t>
  </si>
  <si>
    <t>Lepení lamel a čtverců z vinylu standardním lepidlem</t>
  </si>
  <si>
    <t>1960779527</t>
  </si>
  <si>
    <t>571</t>
  </si>
  <si>
    <t>28411051</t>
  </si>
  <si>
    <t>dílce vinylové tl 2,5mm, nášlapná vrstva 0,55mm, úprava PUR, třída zátěže 23/33/42, otlak 0,05mm, R10, třída otěru T, hořlavost Bfl S1, bez ftalátů</t>
  </si>
  <si>
    <t>-323860583</t>
  </si>
  <si>
    <t>372,72*1,1 'Přepočtené koeficientem množství</t>
  </si>
  <si>
    <t>572</t>
  </si>
  <si>
    <t>776321111</t>
  </si>
  <si>
    <t>Montáž podlahovin z PVC na stupnice šířky do 300 mm</t>
  </si>
  <si>
    <t>-974475184</t>
  </si>
  <si>
    <t>15*0,8</t>
  </si>
  <si>
    <t>573</t>
  </si>
  <si>
    <t>28411151</t>
  </si>
  <si>
    <t>PVC vinyl heterogenní zátěžová tl 2,00mm nášlapná vrstva 0,70mm, hořlavost Bfl-s1, třída zátěže 34/43, útlum 4dB, bodová zátěž &lt;= 0,10mm, protiskluznost R10</t>
  </si>
  <si>
    <t>1371299035</t>
  </si>
  <si>
    <t>12*0,33 'Přepočtené koeficientem množství</t>
  </si>
  <si>
    <t>574</t>
  </si>
  <si>
    <t>776321211</t>
  </si>
  <si>
    <t>Montáž podlahovin z PVC na podstupnice výšky do 200 mm</t>
  </si>
  <si>
    <t>2116371087</t>
  </si>
  <si>
    <t>575</t>
  </si>
  <si>
    <t>1321198855</t>
  </si>
  <si>
    <t>12*0,22 'Přepočtené koeficientem množství</t>
  </si>
  <si>
    <t>576</t>
  </si>
  <si>
    <t>776410811</t>
  </si>
  <si>
    <t>Odstranění soklíků a lišt pryžových nebo plastových</t>
  </si>
  <si>
    <t>1710223900</t>
  </si>
  <si>
    <t>17,8</t>
  </si>
  <si>
    <t>27,44</t>
  </si>
  <si>
    <t>13,32</t>
  </si>
  <si>
    <t>13,2+18,16+6,4+4</t>
  </si>
  <si>
    <t>577</t>
  </si>
  <si>
    <t>776411111</t>
  </si>
  <si>
    <t>Montáž obvodových soklíků výšky do 80 mm</t>
  </si>
  <si>
    <t>-612086446</t>
  </si>
  <si>
    <t>17,8-(3*0,8)</t>
  </si>
  <si>
    <t>27,44-(4*0,9)-0,8</t>
  </si>
  <si>
    <t>1+5,32+1</t>
  </si>
  <si>
    <t>578</t>
  </si>
  <si>
    <t>28411008</t>
  </si>
  <si>
    <t>lišta soklová PVC 16x60mm</t>
  </si>
  <si>
    <t>-748978803</t>
  </si>
  <si>
    <t>228,13*1,02 'Přepočtené koeficientem množství</t>
  </si>
  <si>
    <t>579</t>
  </si>
  <si>
    <t>776421211</t>
  </si>
  <si>
    <t>Montáž schodišťových samolepících lišt</t>
  </si>
  <si>
    <t>-965488508</t>
  </si>
  <si>
    <t>580</t>
  </si>
  <si>
    <t>19416016</t>
  </si>
  <si>
    <t>lišta schodová samolepící eloxovaný hliník 24,5x19mm</t>
  </si>
  <si>
    <t>1140431035</t>
  </si>
  <si>
    <t>581</t>
  </si>
  <si>
    <t>998776112</t>
  </si>
  <si>
    <t>Přesun hmot tonážní pro podlahy povlakové s omezením mechanizace v objektech v přes 6 do 12 m</t>
  </si>
  <si>
    <t>-1817047784</t>
  </si>
  <si>
    <t>781</t>
  </si>
  <si>
    <t>Dokončovací práce - obklady</t>
  </si>
  <si>
    <t>582</t>
  </si>
  <si>
    <t>781111011</t>
  </si>
  <si>
    <t>Ometení (oprášení) stěny při přípravě podkladu</t>
  </si>
  <si>
    <t>2096058677</t>
  </si>
  <si>
    <t>((6+6,4+4)*2,2)-(4*1,4)</t>
  </si>
  <si>
    <t>((8,8+8,81)*2,2)-(3*1,8)</t>
  </si>
  <si>
    <t>583</t>
  </si>
  <si>
    <t>781121011</t>
  </si>
  <si>
    <t>Nátěr penetrační na stěnu</t>
  </si>
  <si>
    <t>1604430406</t>
  </si>
  <si>
    <t>584</t>
  </si>
  <si>
    <t>781471810</t>
  </si>
  <si>
    <t>Demontáž obkladů z obkladaček keramických kladených do malty</t>
  </si>
  <si>
    <t>633649734</t>
  </si>
  <si>
    <t>B119-122</t>
  </si>
  <si>
    <t>(4,8+1,9)*2*2,2</t>
  </si>
  <si>
    <t>585</t>
  </si>
  <si>
    <t>781472219</t>
  </si>
  <si>
    <t>Montáž obkladů keramických hladkých lepených cementovým flexibilním lepidlem přes 22 do 25 ks/m2</t>
  </si>
  <si>
    <t>-609287616</t>
  </si>
  <si>
    <t>586</t>
  </si>
  <si>
    <t>59761704</t>
  </si>
  <si>
    <t>obklad keramický nemrazuvzdorný povrch hladký/lesklý tl do 10mm přes 22 do 25ks/m2</t>
  </si>
  <si>
    <t>895214673</t>
  </si>
  <si>
    <t>80,072*1,1 'Přepočtené koeficientem množství</t>
  </si>
  <si>
    <t>587</t>
  </si>
  <si>
    <t>781495115</t>
  </si>
  <si>
    <t>Spárování vnitřních obkladů silikonem</t>
  </si>
  <si>
    <t>47049943</t>
  </si>
  <si>
    <t>4*2,5</t>
  </si>
  <si>
    <t>12*2,2</t>
  </si>
  <si>
    <t>(6+4)*2,2</t>
  </si>
  <si>
    <t>588</t>
  </si>
  <si>
    <t>781495141</t>
  </si>
  <si>
    <t>Průnik obkladem kruhový do DN 30</t>
  </si>
  <si>
    <t>-808210246</t>
  </si>
  <si>
    <t>3+3+6</t>
  </si>
  <si>
    <t>8+3</t>
  </si>
  <si>
    <t>589</t>
  </si>
  <si>
    <t>781495213</t>
  </si>
  <si>
    <t>Roh kamenický obkladaček s klasickým střepem maloformátových</t>
  </si>
  <si>
    <t>19003463</t>
  </si>
  <si>
    <t>m.č.213a</t>
  </si>
  <si>
    <t>2,2</t>
  </si>
  <si>
    <t>m.č.111</t>
  </si>
  <si>
    <t>590</t>
  </si>
  <si>
    <t>998781112</t>
  </si>
  <si>
    <t>Přesun hmot tonážní pro obklady keramické s omezením mechanizace v objektech v přes 6 do 12 m</t>
  </si>
  <si>
    <t>1739327121</t>
  </si>
  <si>
    <t>783</t>
  </si>
  <si>
    <t>Dokončovací práce - nátěry</t>
  </si>
  <si>
    <t>591</t>
  </si>
  <si>
    <t>783213121</t>
  </si>
  <si>
    <t>Napouštěcí dvojnásobný syntetický biocidní nátěr tesařských konstrukcí zabudovaných do konstrukce</t>
  </si>
  <si>
    <t>-146132672</t>
  </si>
  <si>
    <t>592</t>
  </si>
  <si>
    <t>783218111</t>
  </si>
  <si>
    <t>Lazurovací dvojnásobný syntetický nátěr tesařských konstrukcí</t>
  </si>
  <si>
    <t>870050158</t>
  </si>
  <si>
    <t>(0,1+0,12)*2*28</t>
  </si>
  <si>
    <t>593</t>
  </si>
  <si>
    <t>783301401</t>
  </si>
  <si>
    <t>Ometení zámečnických konstrukcí</t>
  </si>
  <si>
    <t>573659254</t>
  </si>
  <si>
    <t>kovové zárubně</t>
  </si>
  <si>
    <t>15*1,5</t>
  </si>
  <si>
    <t>594</t>
  </si>
  <si>
    <t>783314101</t>
  </si>
  <si>
    <t>Základní jednonásobný syntetický nátěr zámečnických konstrukcí</t>
  </si>
  <si>
    <t>-1035732818</t>
  </si>
  <si>
    <t>595</t>
  </si>
  <si>
    <t>783315101</t>
  </si>
  <si>
    <t>Mezinátěr jednonásobný syntetický standardní zámečnických konstrukcí</t>
  </si>
  <si>
    <t>1722312951</t>
  </si>
  <si>
    <t>596</t>
  </si>
  <si>
    <t>783317101</t>
  </si>
  <si>
    <t>Krycí jednonásobný syntetický standardní nátěr zámečnických konstrukcí</t>
  </si>
  <si>
    <t>1389609981</t>
  </si>
  <si>
    <t>597</t>
  </si>
  <si>
    <t>783317108R</t>
  </si>
  <si>
    <t>Nátěr schodiště - protipožární úprava R30DP1, včetně odstranění starých nátěrů</t>
  </si>
  <si>
    <t>-1330820695</t>
  </si>
  <si>
    <t>(0,06*1,1*2*2)+(0,06*1,4*2*2)+(0,02*0,8*16*2)+(0,06*1,1*5*2)+(0,06*6,6*5*2)+(0,02*0,8*77*2)</t>
  </si>
  <si>
    <t>784</t>
  </si>
  <si>
    <t>Dokončovací práce - malby a tapety</t>
  </si>
  <si>
    <t>598</t>
  </si>
  <si>
    <t>784121001</t>
  </si>
  <si>
    <t>Oškrabání malby v místnostech v do 3,80 m</t>
  </si>
  <si>
    <t>1761369530</t>
  </si>
  <si>
    <t>15,93+(17,8*2,7)</t>
  </si>
  <si>
    <t>24,12+(24,42*2,65)</t>
  </si>
  <si>
    <t>1P04</t>
  </si>
  <si>
    <t>2,5*2,8</t>
  </si>
  <si>
    <t>(4,208*2*2,54)+(4,208*4,3)</t>
  </si>
  <si>
    <t>16,34+(27,44*2,8)</t>
  </si>
  <si>
    <t>((3,2+2,4+2,4+1+0,5+3,25+2,3+3,7)*3,278)+9,5+15,57</t>
  </si>
  <si>
    <t>m.č.213,b,c</t>
  </si>
  <si>
    <t>2,07+0,99</t>
  </si>
  <si>
    <t>m.č.105</t>
  </si>
  <si>
    <t>82,89+(37,8*3,15)</t>
  </si>
  <si>
    <t>m.č.106</t>
  </si>
  <si>
    <t>118,72-(5,2*7,414)+(45,47*2,26)</t>
  </si>
  <si>
    <t>m.č.107 - část u nové příčky</t>
  </si>
  <si>
    <t>(3,407*4,65)+((3,407+4,65+3,407)*2,163)</t>
  </si>
  <si>
    <t>599</t>
  </si>
  <si>
    <t>784121003</t>
  </si>
  <si>
    <t>Oškrabání malby v místnostech v přes 3,80 do 5,00 m</t>
  </si>
  <si>
    <t>121204696</t>
  </si>
  <si>
    <t>135,83+(47,7*5,02)-(7,7*2,77)</t>
  </si>
  <si>
    <t>25,08+((5,455+4,65+5,455)*4,42)</t>
  </si>
  <si>
    <t>600</t>
  </si>
  <si>
    <t>784181101</t>
  </si>
  <si>
    <t>Základní akrylátová jednonásobná bezbarvá penetrace podkladu v místnostech v do 3,80 m</t>
  </si>
  <si>
    <t>-1799730365</t>
  </si>
  <si>
    <t>(4,208*2*2,54)+(4,208*4,3)+(5,409*2,54*2)</t>
  </si>
  <si>
    <t>5,15+3,36+26,824</t>
  </si>
  <si>
    <t>((3,2+2,4+2,4+1+0,5+3,25+2,3+3,7)*3,278)+9,5+15,57+((3,4+2,2+3,2+3,2)*3,278)</t>
  </si>
  <si>
    <t>((6+6,4+4)*2,13)+2,05+2,07+0,99</t>
  </si>
  <si>
    <t>(3,407*4,65)+((3,407+4,65)*2*2,163)</t>
  </si>
  <si>
    <t>22,893+4,37+4,88</t>
  </si>
  <si>
    <t>601</t>
  </si>
  <si>
    <t>784181103</t>
  </si>
  <si>
    <t>Základní akrylátová jednonásobná bezbarvá penetrace podkladu v místnostech v přes 3,80 do 5,00 m</t>
  </si>
  <si>
    <t>2122072103</t>
  </si>
  <si>
    <t>602</t>
  </si>
  <si>
    <t>784211111</t>
  </si>
  <si>
    <t>Dvojnásobné bílé malby ze směsí za mokra velmi dobře oděruvzdorných v místnostech v do 3,80 m</t>
  </si>
  <si>
    <t>841944353</t>
  </si>
  <si>
    <t>603</t>
  </si>
  <si>
    <t>784211113</t>
  </si>
  <si>
    <t>Dvojnásobné bílé malby ze směsí za mokra velmi dobře oděruvzdorných v místnostech v přes 3,80 do 5,00 m</t>
  </si>
  <si>
    <t>-1187414334</t>
  </si>
  <si>
    <t>Hodinové zúčtovací sazby</t>
  </si>
  <si>
    <t>604</t>
  </si>
  <si>
    <t>HZS1301</t>
  </si>
  <si>
    <t>Hodinová zúčtovací sazba zedník - stavební přípomoce pro ZTI, elektro, VZT</t>
  </si>
  <si>
    <t>1472709638</t>
  </si>
  <si>
    <t>Ostatní</t>
  </si>
  <si>
    <t>002</t>
  </si>
  <si>
    <t>Výtah a výtahová šachta</t>
  </si>
  <si>
    <t>605</t>
  </si>
  <si>
    <t>V001</t>
  </si>
  <si>
    <t>Výtahová šachta dle PD, ocel.kce, prosklení connex, vč. výrobní dokumentace a koordinace</t>
  </si>
  <si>
    <t>-307177553</t>
  </si>
  <si>
    <t>606</t>
  </si>
  <si>
    <t>V002</t>
  </si>
  <si>
    <t>Výtah dle PD, individuální provedení, vč. výrobní dokumentace a koordinace</t>
  </si>
  <si>
    <t>-270462963</t>
  </si>
  <si>
    <t>VRN</t>
  </si>
  <si>
    <t>Vedlejší rozpočtové náklady</t>
  </si>
  <si>
    <t>VRN3</t>
  </si>
  <si>
    <t>Zařízení staveniště</t>
  </si>
  <si>
    <t>607</t>
  </si>
  <si>
    <t>030001000</t>
  </si>
  <si>
    <t>1024</t>
  </si>
  <si>
    <t>-1984174834</t>
  </si>
  <si>
    <t>608</t>
  </si>
  <si>
    <t>034103000</t>
  </si>
  <si>
    <t>Oplocení staveniště</t>
  </si>
  <si>
    <t>-1118100219</t>
  </si>
  <si>
    <t>VRN4</t>
  </si>
  <si>
    <t>Inženýrská činnost</t>
  </si>
  <si>
    <t>609</t>
  </si>
  <si>
    <t>041414000</t>
  </si>
  <si>
    <t>Plán BOZP</t>
  </si>
  <si>
    <t>-1963933815</t>
  </si>
  <si>
    <t>610</t>
  </si>
  <si>
    <t>045303000</t>
  </si>
  <si>
    <t>Koordinační činnost</t>
  </si>
  <si>
    <t>-1488458800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</si>
</sst>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5" t="s">
        <v>14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2"/>
      <c r="AQ5" s="22"/>
      <c r="AR5" s="20"/>
      <c r="BE5" s="24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7" t="s">
        <v>17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2"/>
      <c r="AQ6" s="22"/>
      <c r="AR6" s="20"/>
      <c r="BE6" s="24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4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3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43"/>
      <c r="BS13" s="17" t="s">
        <v>6</v>
      </c>
    </row>
    <row r="14" spans="1:74" ht="12.75">
      <c r="B14" s="21"/>
      <c r="C14" s="22"/>
      <c r="D14" s="22"/>
      <c r="E14" s="248" t="s">
        <v>29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3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43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3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24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43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3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3"/>
    </row>
    <row r="23" spans="1:71" s="1" customFormat="1" ht="16.5" customHeight="1">
      <c r="B23" s="21"/>
      <c r="C23" s="22"/>
      <c r="D23" s="22"/>
      <c r="E23" s="250" t="s">
        <v>1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2"/>
      <c r="AP23" s="22"/>
      <c r="AQ23" s="22"/>
      <c r="AR23" s="20"/>
      <c r="BE23" s="24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3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1">
        <f>ROUND(AG94,2)</f>
        <v>0</v>
      </c>
      <c r="AL26" s="252"/>
      <c r="AM26" s="252"/>
      <c r="AN26" s="252"/>
      <c r="AO26" s="252"/>
      <c r="AP26" s="36"/>
      <c r="AQ26" s="36"/>
      <c r="AR26" s="39"/>
      <c r="BE26" s="24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3" t="s">
        <v>38</v>
      </c>
      <c r="M28" s="253"/>
      <c r="N28" s="253"/>
      <c r="O28" s="253"/>
      <c r="P28" s="253"/>
      <c r="Q28" s="36"/>
      <c r="R28" s="36"/>
      <c r="S28" s="36"/>
      <c r="T28" s="36"/>
      <c r="U28" s="36"/>
      <c r="V28" s="36"/>
      <c r="W28" s="253" t="s">
        <v>39</v>
      </c>
      <c r="X28" s="253"/>
      <c r="Y28" s="253"/>
      <c r="Z28" s="253"/>
      <c r="AA28" s="253"/>
      <c r="AB28" s="253"/>
      <c r="AC28" s="253"/>
      <c r="AD28" s="253"/>
      <c r="AE28" s="253"/>
      <c r="AF28" s="36"/>
      <c r="AG28" s="36"/>
      <c r="AH28" s="36"/>
      <c r="AI28" s="36"/>
      <c r="AJ28" s="36"/>
      <c r="AK28" s="253" t="s">
        <v>40</v>
      </c>
      <c r="AL28" s="253"/>
      <c r="AM28" s="253"/>
      <c r="AN28" s="253"/>
      <c r="AO28" s="253"/>
      <c r="AP28" s="36"/>
      <c r="AQ28" s="36"/>
      <c r="AR28" s="39"/>
      <c r="BE28" s="243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56">
        <v>0.21</v>
      </c>
      <c r="M29" s="255"/>
      <c r="N29" s="255"/>
      <c r="O29" s="255"/>
      <c r="P29" s="255"/>
      <c r="Q29" s="41"/>
      <c r="R29" s="41"/>
      <c r="S29" s="41"/>
      <c r="T29" s="41"/>
      <c r="U29" s="41"/>
      <c r="V29" s="41"/>
      <c r="W29" s="254">
        <f>ROUND(AZ94, 2)</f>
        <v>0</v>
      </c>
      <c r="X29" s="255"/>
      <c r="Y29" s="255"/>
      <c r="Z29" s="255"/>
      <c r="AA29" s="255"/>
      <c r="AB29" s="255"/>
      <c r="AC29" s="255"/>
      <c r="AD29" s="255"/>
      <c r="AE29" s="255"/>
      <c r="AF29" s="41"/>
      <c r="AG29" s="41"/>
      <c r="AH29" s="41"/>
      <c r="AI29" s="41"/>
      <c r="AJ29" s="41"/>
      <c r="AK29" s="254">
        <f>ROUND(AV94, 2)</f>
        <v>0</v>
      </c>
      <c r="AL29" s="255"/>
      <c r="AM29" s="255"/>
      <c r="AN29" s="255"/>
      <c r="AO29" s="255"/>
      <c r="AP29" s="41"/>
      <c r="AQ29" s="41"/>
      <c r="AR29" s="42"/>
      <c r="BE29" s="244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56">
        <v>0.12</v>
      </c>
      <c r="M30" s="255"/>
      <c r="N30" s="255"/>
      <c r="O30" s="255"/>
      <c r="P30" s="255"/>
      <c r="Q30" s="41"/>
      <c r="R30" s="41"/>
      <c r="S30" s="41"/>
      <c r="T30" s="41"/>
      <c r="U30" s="41"/>
      <c r="V30" s="41"/>
      <c r="W30" s="254">
        <f>ROUND(BA94, 2)</f>
        <v>0</v>
      </c>
      <c r="X30" s="255"/>
      <c r="Y30" s="255"/>
      <c r="Z30" s="255"/>
      <c r="AA30" s="255"/>
      <c r="AB30" s="255"/>
      <c r="AC30" s="255"/>
      <c r="AD30" s="255"/>
      <c r="AE30" s="255"/>
      <c r="AF30" s="41"/>
      <c r="AG30" s="41"/>
      <c r="AH30" s="41"/>
      <c r="AI30" s="41"/>
      <c r="AJ30" s="41"/>
      <c r="AK30" s="254">
        <f>ROUND(AW94, 2)</f>
        <v>0</v>
      </c>
      <c r="AL30" s="255"/>
      <c r="AM30" s="255"/>
      <c r="AN30" s="255"/>
      <c r="AO30" s="255"/>
      <c r="AP30" s="41"/>
      <c r="AQ30" s="41"/>
      <c r="AR30" s="42"/>
      <c r="BE30" s="244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56">
        <v>0.21</v>
      </c>
      <c r="M31" s="255"/>
      <c r="N31" s="255"/>
      <c r="O31" s="255"/>
      <c r="P31" s="255"/>
      <c r="Q31" s="41"/>
      <c r="R31" s="41"/>
      <c r="S31" s="41"/>
      <c r="T31" s="41"/>
      <c r="U31" s="41"/>
      <c r="V31" s="41"/>
      <c r="W31" s="254">
        <f>ROUND(BB94, 2)</f>
        <v>0</v>
      </c>
      <c r="X31" s="255"/>
      <c r="Y31" s="255"/>
      <c r="Z31" s="255"/>
      <c r="AA31" s="255"/>
      <c r="AB31" s="255"/>
      <c r="AC31" s="255"/>
      <c r="AD31" s="255"/>
      <c r="AE31" s="255"/>
      <c r="AF31" s="41"/>
      <c r="AG31" s="41"/>
      <c r="AH31" s="41"/>
      <c r="AI31" s="41"/>
      <c r="AJ31" s="41"/>
      <c r="AK31" s="254">
        <v>0</v>
      </c>
      <c r="AL31" s="255"/>
      <c r="AM31" s="255"/>
      <c r="AN31" s="255"/>
      <c r="AO31" s="255"/>
      <c r="AP31" s="41"/>
      <c r="AQ31" s="41"/>
      <c r="AR31" s="42"/>
      <c r="BE31" s="244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56">
        <v>0.12</v>
      </c>
      <c r="M32" s="255"/>
      <c r="N32" s="255"/>
      <c r="O32" s="255"/>
      <c r="P32" s="255"/>
      <c r="Q32" s="41"/>
      <c r="R32" s="41"/>
      <c r="S32" s="41"/>
      <c r="T32" s="41"/>
      <c r="U32" s="41"/>
      <c r="V32" s="41"/>
      <c r="W32" s="254">
        <f>ROUND(BC94, 2)</f>
        <v>0</v>
      </c>
      <c r="X32" s="255"/>
      <c r="Y32" s="255"/>
      <c r="Z32" s="255"/>
      <c r="AA32" s="255"/>
      <c r="AB32" s="255"/>
      <c r="AC32" s="255"/>
      <c r="AD32" s="255"/>
      <c r="AE32" s="255"/>
      <c r="AF32" s="41"/>
      <c r="AG32" s="41"/>
      <c r="AH32" s="41"/>
      <c r="AI32" s="41"/>
      <c r="AJ32" s="41"/>
      <c r="AK32" s="254">
        <v>0</v>
      </c>
      <c r="AL32" s="255"/>
      <c r="AM32" s="255"/>
      <c r="AN32" s="255"/>
      <c r="AO32" s="255"/>
      <c r="AP32" s="41"/>
      <c r="AQ32" s="41"/>
      <c r="AR32" s="42"/>
      <c r="BE32" s="244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56">
        <v>0</v>
      </c>
      <c r="M33" s="255"/>
      <c r="N33" s="255"/>
      <c r="O33" s="255"/>
      <c r="P33" s="255"/>
      <c r="Q33" s="41"/>
      <c r="R33" s="41"/>
      <c r="S33" s="41"/>
      <c r="T33" s="41"/>
      <c r="U33" s="41"/>
      <c r="V33" s="41"/>
      <c r="W33" s="254">
        <f>ROUND(BD94, 2)</f>
        <v>0</v>
      </c>
      <c r="X33" s="255"/>
      <c r="Y33" s="255"/>
      <c r="Z33" s="255"/>
      <c r="AA33" s="255"/>
      <c r="AB33" s="255"/>
      <c r="AC33" s="255"/>
      <c r="AD33" s="255"/>
      <c r="AE33" s="255"/>
      <c r="AF33" s="41"/>
      <c r="AG33" s="41"/>
      <c r="AH33" s="41"/>
      <c r="AI33" s="41"/>
      <c r="AJ33" s="41"/>
      <c r="AK33" s="254">
        <v>0</v>
      </c>
      <c r="AL33" s="255"/>
      <c r="AM33" s="255"/>
      <c r="AN33" s="255"/>
      <c r="AO33" s="255"/>
      <c r="AP33" s="41"/>
      <c r="AQ33" s="41"/>
      <c r="AR33" s="42"/>
      <c r="BE33" s="24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3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57" t="s">
        <v>49</v>
      </c>
      <c r="Y35" s="258"/>
      <c r="Z35" s="258"/>
      <c r="AA35" s="258"/>
      <c r="AB35" s="258"/>
      <c r="AC35" s="45"/>
      <c r="AD35" s="45"/>
      <c r="AE35" s="45"/>
      <c r="AF35" s="45"/>
      <c r="AG35" s="45"/>
      <c r="AH35" s="45"/>
      <c r="AI35" s="45"/>
      <c r="AJ35" s="45"/>
      <c r="AK35" s="259">
        <f>SUM(AK26:AK33)</f>
        <v>0</v>
      </c>
      <c r="AL35" s="258"/>
      <c r="AM35" s="258"/>
      <c r="AN35" s="258"/>
      <c r="AO35" s="26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LS2024-083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1" t="str">
        <f>K6</f>
        <v>Rekonstrukce městské knihovny v Chebu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Cheb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3" t="str">
        <f>IF(AN8= "","",AN8)</f>
        <v>20. 8. 2024</v>
      </c>
      <c r="AN87" s="263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Cheb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4" t="str">
        <f>IF(E17="","",E17)</f>
        <v>Artmodul s.r.o.</v>
      </c>
      <c r="AN89" s="265"/>
      <c r="AO89" s="265"/>
      <c r="AP89" s="265"/>
      <c r="AQ89" s="36"/>
      <c r="AR89" s="39"/>
      <c r="AS89" s="266" t="s">
        <v>57</v>
      </c>
      <c r="AT89" s="26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4" t="str">
        <f>IF(E20="","",E20)</f>
        <v>Sadílek Ladislav</v>
      </c>
      <c r="AN90" s="265"/>
      <c r="AO90" s="265"/>
      <c r="AP90" s="265"/>
      <c r="AQ90" s="36"/>
      <c r="AR90" s="39"/>
      <c r="AS90" s="268"/>
      <c r="AT90" s="26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0"/>
      <c r="AT91" s="27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72" t="s">
        <v>58</v>
      </c>
      <c r="D92" s="273"/>
      <c r="E92" s="273"/>
      <c r="F92" s="273"/>
      <c r="G92" s="273"/>
      <c r="H92" s="73"/>
      <c r="I92" s="274" t="s">
        <v>59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5" t="s">
        <v>60</v>
      </c>
      <c r="AH92" s="273"/>
      <c r="AI92" s="273"/>
      <c r="AJ92" s="273"/>
      <c r="AK92" s="273"/>
      <c r="AL92" s="273"/>
      <c r="AM92" s="273"/>
      <c r="AN92" s="274" t="s">
        <v>61</v>
      </c>
      <c r="AO92" s="273"/>
      <c r="AP92" s="276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0">
        <f>ROUND(AG95,2)</f>
        <v>0</v>
      </c>
      <c r="AH94" s="280"/>
      <c r="AI94" s="280"/>
      <c r="AJ94" s="280"/>
      <c r="AK94" s="280"/>
      <c r="AL94" s="280"/>
      <c r="AM94" s="280"/>
      <c r="AN94" s="281">
        <f>SUM(AG94,AT94)</f>
        <v>0</v>
      </c>
      <c r="AO94" s="281"/>
      <c r="AP94" s="281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76</v>
      </c>
      <c r="BT94" s="91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0" s="7" customFormat="1" ht="24.75" customHeight="1">
      <c r="A95" s="92" t="s">
        <v>80</v>
      </c>
      <c r="B95" s="93"/>
      <c r="C95" s="94"/>
      <c r="D95" s="279" t="s">
        <v>14</v>
      </c>
      <c r="E95" s="279"/>
      <c r="F95" s="279"/>
      <c r="G95" s="279"/>
      <c r="H95" s="279"/>
      <c r="I95" s="95"/>
      <c r="J95" s="279" t="s">
        <v>17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7">
        <f>'LS2024-083 - Rekonstrukce...'!J28</f>
        <v>0</v>
      </c>
      <c r="AH95" s="278"/>
      <c r="AI95" s="278"/>
      <c r="AJ95" s="278"/>
      <c r="AK95" s="278"/>
      <c r="AL95" s="278"/>
      <c r="AM95" s="278"/>
      <c r="AN95" s="277">
        <f>SUM(AG95,AT95)</f>
        <v>0</v>
      </c>
      <c r="AO95" s="278"/>
      <c r="AP95" s="278"/>
      <c r="AQ95" s="96" t="s">
        <v>81</v>
      </c>
      <c r="AR95" s="97"/>
      <c r="AS95" s="98">
        <v>0</v>
      </c>
      <c r="AT95" s="99">
        <f>ROUND(SUM(AV95:AW95),2)</f>
        <v>0</v>
      </c>
      <c r="AU95" s="100">
        <f>'LS2024-083 - Rekonstrukce...'!P156</f>
        <v>0</v>
      </c>
      <c r="AV95" s="99">
        <f>'LS2024-083 - Rekonstrukce...'!J31</f>
        <v>0</v>
      </c>
      <c r="AW95" s="99">
        <f>'LS2024-083 - Rekonstrukce...'!J32</f>
        <v>0</v>
      </c>
      <c r="AX95" s="99">
        <f>'LS2024-083 - Rekonstrukce...'!J33</f>
        <v>0</v>
      </c>
      <c r="AY95" s="99">
        <f>'LS2024-083 - Rekonstrukce...'!J34</f>
        <v>0</v>
      </c>
      <c r="AZ95" s="99">
        <f>'LS2024-083 - Rekonstrukce...'!F31</f>
        <v>0</v>
      </c>
      <c r="BA95" s="99">
        <f>'LS2024-083 - Rekonstrukce...'!F32</f>
        <v>0</v>
      </c>
      <c r="BB95" s="99">
        <f>'LS2024-083 - Rekonstrukce...'!F33</f>
        <v>0</v>
      </c>
      <c r="BC95" s="99">
        <f>'LS2024-083 - Rekonstrukce...'!F34</f>
        <v>0</v>
      </c>
      <c r="BD95" s="101">
        <f>'LS2024-083 - Rekonstrukce...'!F35</f>
        <v>0</v>
      </c>
      <c r="BT95" s="102" t="s">
        <v>82</v>
      </c>
      <c r="BU95" s="102" t="s">
        <v>83</v>
      </c>
      <c r="BV95" s="102" t="s">
        <v>78</v>
      </c>
      <c r="BW95" s="102" t="s">
        <v>5</v>
      </c>
      <c r="BX95" s="102" t="s">
        <v>79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cJRypdD5jH2wBFwDSGDpqbV4rOh8nt9lolKwcrC8knBziTw9ZwDewXBDJsmihQSWBte/5g5j9gSaVkjKMXtp5w==" saltValue="BJKnqzO2+c4yC37Ja7T83p977skwIt5E9JRHQTMCdAsQev/SRBngGfaUQ2Sk7qbzRG4RHqpITyhA3odwzZJZD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LS2024-083 - Rekonstrukc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84</v>
      </c>
    </row>
    <row r="4" spans="1:46" s="1" customFormat="1" ht="24.95" customHeight="1">
      <c r="B4" s="20"/>
      <c r="D4" s="105" t="s">
        <v>85</v>
      </c>
      <c r="L4" s="20"/>
      <c r="M4" s="10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283" t="s">
        <v>17</v>
      </c>
      <c r="F7" s="284"/>
      <c r="G7" s="284"/>
      <c r="H7" s="28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20. 8. 2024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8" t="s">
        <v>26</v>
      </c>
      <c r="F13" s="34"/>
      <c r="G13" s="34"/>
      <c r="H13" s="34"/>
      <c r="I13" s="107" t="s">
        <v>27</v>
      </c>
      <c r="J13" s="108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7" t="s">
        <v>28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85" t="str">
        <f>'Rekapitulace stavby'!E14</f>
        <v>Vyplň údaj</v>
      </c>
      <c r="F16" s="286"/>
      <c r="G16" s="286"/>
      <c r="H16" s="286"/>
      <c r="I16" s="107" t="s">
        <v>27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7" t="s">
        <v>30</v>
      </c>
      <c r="E18" s="34"/>
      <c r="F18" s="34"/>
      <c r="G18" s="34"/>
      <c r="H18" s="34"/>
      <c r="I18" s="107" t="s">
        <v>25</v>
      </c>
      <c r="J18" s="108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8" t="s">
        <v>31</v>
      </c>
      <c r="F19" s="34"/>
      <c r="G19" s="34"/>
      <c r="H19" s="34"/>
      <c r="I19" s="107" t="s">
        <v>27</v>
      </c>
      <c r="J19" s="108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7" t="s">
        <v>33</v>
      </c>
      <c r="E21" s="34"/>
      <c r="F21" s="34"/>
      <c r="G21" s="34"/>
      <c r="H21" s="34"/>
      <c r="I21" s="107" t="s">
        <v>25</v>
      </c>
      <c r="J21" s="108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8" t="s">
        <v>35</v>
      </c>
      <c r="F22" s="34"/>
      <c r="G22" s="34"/>
      <c r="H22" s="34"/>
      <c r="I22" s="107" t="s">
        <v>27</v>
      </c>
      <c r="J22" s="108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7" t="s">
        <v>36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0"/>
      <c r="B25" s="111"/>
      <c r="C25" s="110"/>
      <c r="D25" s="110"/>
      <c r="E25" s="287" t="s">
        <v>1</v>
      </c>
      <c r="F25" s="287"/>
      <c r="G25" s="287"/>
      <c r="H25" s="287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37</v>
      </c>
      <c r="E28" s="34"/>
      <c r="F28" s="34"/>
      <c r="G28" s="34"/>
      <c r="H28" s="34"/>
      <c r="I28" s="34"/>
      <c r="J28" s="115">
        <f>ROUND(J156,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6" t="s">
        <v>39</v>
      </c>
      <c r="G30" s="34"/>
      <c r="H30" s="34"/>
      <c r="I30" s="116" t="s">
        <v>38</v>
      </c>
      <c r="J30" s="116" t="s">
        <v>40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7" t="s">
        <v>41</v>
      </c>
      <c r="E31" s="107" t="s">
        <v>42</v>
      </c>
      <c r="F31" s="118">
        <f>ROUND((SUM(BE156:BE2342)),  2)</f>
        <v>0</v>
      </c>
      <c r="G31" s="34"/>
      <c r="H31" s="34"/>
      <c r="I31" s="119">
        <v>0.21</v>
      </c>
      <c r="J31" s="118">
        <f>ROUND(((SUM(BE156:BE2342))*I31),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7" t="s">
        <v>43</v>
      </c>
      <c r="F32" s="118">
        <f>ROUND((SUM(BF156:BF2342)),  2)</f>
        <v>0</v>
      </c>
      <c r="G32" s="34"/>
      <c r="H32" s="34"/>
      <c r="I32" s="119">
        <v>0.12</v>
      </c>
      <c r="J32" s="118">
        <f>ROUND(((SUM(BF156:BF2342))*I32),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7" t="s">
        <v>44</v>
      </c>
      <c r="F33" s="118">
        <f>ROUND((SUM(BG156:BG2342)),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45</v>
      </c>
      <c r="F34" s="118">
        <f>ROUND((SUM(BH156:BH2342)),  2)</f>
        <v>0</v>
      </c>
      <c r="G34" s="34"/>
      <c r="H34" s="34"/>
      <c r="I34" s="119">
        <v>0.12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46</v>
      </c>
      <c r="F35" s="118">
        <f>ROUND((SUM(BI156:BI2342)),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0"/>
      <c r="D37" s="121" t="s">
        <v>47</v>
      </c>
      <c r="E37" s="122"/>
      <c r="F37" s="122"/>
      <c r="G37" s="123" t="s">
        <v>48</v>
      </c>
      <c r="H37" s="124" t="s">
        <v>49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7" t="s">
        <v>50</v>
      </c>
      <c r="E50" s="128"/>
      <c r="F50" s="128"/>
      <c r="G50" s="127" t="s">
        <v>51</v>
      </c>
      <c r="H50" s="128"/>
      <c r="I50" s="128"/>
      <c r="J50" s="128"/>
      <c r="K50" s="128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29" t="s">
        <v>52</v>
      </c>
      <c r="E61" s="130"/>
      <c r="F61" s="131" t="s">
        <v>53</v>
      </c>
      <c r="G61" s="129" t="s">
        <v>52</v>
      </c>
      <c r="H61" s="130"/>
      <c r="I61" s="130"/>
      <c r="J61" s="132" t="s">
        <v>53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7" t="s">
        <v>54</v>
      </c>
      <c r="E65" s="133"/>
      <c r="F65" s="133"/>
      <c r="G65" s="127" t="s">
        <v>55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29" t="s">
        <v>52</v>
      </c>
      <c r="E76" s="130"/>
      <c r="F76" s="131" t="s">
        <v>53</v>
      </c>
      <c r="G76" s="129" t="s">
        <v>52</v>
      </c>
      <c r="H76" s="130"/>
      <c r="I76" s="130"/>
      <c r="J76" s="132" t="s">
        <v>53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61" t="str">
        <f>E7</f>
        <v>Rekonstrukce městské knihovny v Chebu</v>
      </c>
      <c r="F85" s="288"/>
      <c r="G85" s="288"/>
      <c r="H85" s="28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>Cheb</v>
      </c>
      <c r="G87" s="36"/>
      <c r="H87" s="36"/>
      <c r="I87" s="29" t="s">
        <v>22</v>
      </c>
      <c r="J87" s="66" t="str">
        <f>IF(J10="","",J10)</f>
        <v>20. 8. 2024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customHeight="1">
      <c r="A89" s="34"/>
      <c r="B89" s="35"/>
      <c r="C89" s="29" t="s">
        <v>24</v>
      </c>
      <c r="D89" s="36"/>
      <c r="E89" s="36"/>
      <c r="F89" s="27" t="str">
        <f>E13</f>
        <v>Město Cheb</v>
      </c>
      <c r="G89" s="36"/>
      <c r="H89" s="36"/>
      <c r="I89" s="29" t="s">
        <v>30</v>
      </c>
      <c r="J89" s="32" t="str">
        <f>E19</f>
        <v>Artmodul s.r.o.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9" t="s">
        <v>28</v>
      </c>
      <c r="D90" s="36"/>
      <c r="E90" s="36"/>
      <c r="F90" s="27" t="str">
        <f>IF(E16="","",E16)</f>
        <v>Vyplň údaj</v>
      </c>
      <c r="G90" s="36"/>
      <c r="H90" s="36"/>
      <c r="I90" s="29" t="s">
        <v>33</v>
      </c>
      <c r="J90" s="32" t="str">
        <f>E22</f>
        <v>Sadílek Ladislav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38" t="s">
        <v>87</v>
      </c>
      <c r="D92" s="139"/>
      <c r="E92" s="139"/>
      <c r="F92" s="139"/>
      <c r="G92" s="139"/>
      <c r="H92" s="139"/>
      <c r="I92" s="139"/>
      <c r="J92" s="140" t="s">
        <v>88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41" t="s">
        <v>89</v>
      </c>
      <c r="D94" s="36"/>
      <c r="E94" s="36"/>
      <c r="F94" s="36"/>
      <c r="G94" s="36"/>
      <c r="H94" s="36"/>
      <c r="I94" s="36"/>
      <c r="J94" s="84">
        <f>J156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90</v>
      </c>
    </row>
    <row r="95" spans="1:47" s="9" customFormat="1" ht="24.95" customHeight="1">
      <c r="B95" s="142"/>
      <c r="C95" s="143"/>
      <c r="D95" s="144" t="s">
        <v>91</v>
      </c>
      <c r="E95" s="145"/>
      <c r="F95" s="145"/>
      <c r="G95" s="145"/>
      <c r="H95" s="145"/>
      <c r="I95" s="145"/>
      <c r="J95" s="146">
        <f>J157</f>
        <v>0</v>
      </c>
      <c r="K95" s="143"/>
      <c r="L95" s="147"/>
    </row>
    <row r="96" spans="1:47" s="10" customFormat="1" ht="19.899999999999999" customHeight="1">
      <c r="B96" s="148"/>
      <c r="C96" s="149"/>
      <c r="D96" s="150" t="s">
        <v>92</v>
      </c>
      <c r="E96" s="151"/>
      <c r="F96" s="151"/>
      <c r="G96" s="151"/>
      <c r="H96" s="151"/>
      <c r="I96" s="151"/>
      <c r="J96" s="152">
        <f>J158</f>
        <v>0</v>
      </c>
      <c r="K96" s="149"/>
      <c r="L96" s="153"/>
    </row>
    <row r="97" spans="2:12" s="10" customFormat="1" ht="19.899999999999999" customHeight="1">
      <c r="B97" s="148"/>
      <c r="C97" s="149"/>
      <c r="D97" s="150" t="s">
        <v>93</v>
      </c>
      <c r="E97" s="151"/>
      <c r="F97" s="151"/>
      <c r="G97" s="151"/>
      <c r="H97" s="151"/>
      <c r="I97" s="151"/>
      <c r="J97" s="152">
        <f>J210</f>
        <v>0</v>
      </c>
      <c r="K97" s="149"/>
      <c r="L97" s="153"/>
    </row>
    <row r="98" spans="2:12" s="10" customFormat="1" ht="19.899999999999999" customHeight="1">
      <c r="B98" s="148"/>
      <c r="C98" s="149"/>
      <c r="D98" s="150" t="s">
        <v>94</v>
      </c>
      <c r="E98" s="151"/>
      <c r="F98" s="151"/>
      <c r="G98" s="151"/>
      <c r="H98" s="151"/>
      <c r="I98" s="151"/>
      <c r="J98" s="152">
        <f>J253</f>
        <v>0</v>
      </c>
      <c r="K98" s="149"/>
      <c r="L98" s="153"/>
    </row>
    <row r="99" spans="2:12" s="10" customFormat="1" ht="19.899999999999999" customHeight="1">
      <c r="B99" s="148"/>
      <c r="C99" s="149"/>
      <c r="D99" s="150" t="s">
        <v>95</v>
      </c>
      <c r="E99" s="151"/>
      <c r="F99" s="151"/>
      <c r="G99" s="151"/>
      <c r="H99" s="151"/>
      <c r="I99" s="151"/>
      <c r="J99" s="152">
        <f>J364</f>
        <v>0</v>
      </c>
      <c r="K99" s="149"/>
      <c r="L99" s="153"/>
    </row>
    <row r="100" spans="2:12" s="10" customFormat="1" ht="19.899999999999999" customHeight="1">
      <c r="B100" s="148"/>
      <c r="C100" s="149"/>
      <c r="D100" s="150" t="s">
        <v>96</v>
      </c>
      <c r="E100" s="151"/>
      <c r="F100" s="151"/>
      <c r="G100" s="151"/>
      <c r="H100" s="151"/>
      <c r="I100" s="151"/>
      <c r="J100" s="152">
        <f>J423</f>
        <v>0</v>
      </c>
      <c r="K100" s="149"/>
      <c r="L100" s="153"/>
    </row>
    <row r="101" spans="2:12" s="10" customFormat="1" ht="19.899999999999999" customHeight="1">
      <c r="B101" s="148"/>
      <c r="C101" s="149"/>
      <c r="D101" s="150" t="s">
        <v>97</v>
      </c>
      <c r="E101" s="151"/>
      <c r="F101" s="151"/>
      <c r="G101" s="151"/>
      <c r="H101" s="151"/>
      <c r="I101" s="151"/>
      <c r="J101" s="152">
        <f>J447</f>
        <v>0</v>
      </c>
      <c r="K101" s="149"/>
      <c r="L101" s="153"/>
    </row>
    <row r="102" spans="2:12" s="10" customFormat="1" ht="19.899999999999999" customHeight="1">
      <c r="B102" s="148"/>
      <c r="C102" s="149"/>
      <c r="D102" s="150" t="s">
        <v>98</v>
      </c>
      <c r="E102" s="151"/>
      <c r="F102" s="151"/>
      <c r="G102" s="151"/>
      <c r="H102" s="151"/>
      <c r="I102" s="151"/>
      <c r="J102" s="152">
        <f>J748</f>
        <v>0</v>
      </c>
      <c r="K102" s="149"/>
      <c r="L102" s="153"/>
    </row>
    <row r="103" spans="2:12" s="10" customFormat="1" ht="19.899999999999999" customHeight="1">
      <c r="B103" s="148"/>
      <c r="C103" s="149"/>
      <c r="D103" s="150" t="s">
        <v>99</v>
      </c>
      <c r="E103" s="151"/>
      <c r="F103" s="151"/>
      <c r="G103" s="151"/>
      <c r="H103" s="151"/>
      <c r="I103" s="151"/>
      <c r="J103" s="152">
        <f>J766</f>
        <v>0</v>
      </c>
      <c r="K103" s="149"/>
      <c r="L103" s="153"/>
    </row>
    <row r="104" spans="2:12" s="10" customFormat="1" ht="19.899999999999999" customHeight="1">
      <c r="B104" s="148"/>
      <c r="C104" s="149"/>
      <c r="D104" s="150" t="s">
        <v>100</v>
      </c>
      <c r="E104" s="151"/>
      <c r="F104" s="151"/>
      <c r="G104" s="151"/>
      <c r="H104" s="151"/>
      <c r="I104" s="151"/>
      <c r="J104" s="152">
        <f>J1054</f>
        <v>0</v>
      </c>
      <c r="K104" s="149"/>
      <c r="L104" s="153"/>
    </row>
    <row r="105" spans="2:12" s="10" customFormat="1" ht="19.899999999999999" customHeight="1">
      <c r="B105" s="148"/>
      <c r="C105" s="149"/>
      <c r="D105" s="150" t="s">
        <v>101</v>
      </c>
      <c r="E105" s="151"/>
      <c r="F105" s="151"/>
      <c r="G105" s="151"/>
      <c r="H105" s="151"/>
      <c r="I105" s="151"/>
      <c r="J105" s="152">
        <f>J1064</f>
        <v>0</v>
      </c>
      <c r="K105" s="149"/>
      <c r="L105" s="153"/>
    </row>
    <row r="106" spans="2:12" s="9" customFormat="1" ht="24.95" customHeight="1">
      <c r="B106" s="142"/>
      <c r="C106" s="143"/>
      <c r="D106" s="144" t="s">
        <v>102</v>
      </c>
      <c r="E106" s="145"/>
      <c r="F106" s="145"/>
      <c r="G106" s="145"/>
      <c r="H106" s="145"/>
      <c r="I106" s="145"/>
      <c r="J106" s="146">
        <f>J1066</f>
        <v>0</v>
      </c>
      <c r="K106" s="143"/>
      <c r="L106" s="147"/>
    </row>
    <row r="107" spans="2:12" s="10" customFormat="1" ht="19.899999999999999" customHeight="1">
      <c r="B107" s="148"/>
      <c r="C107" s="149"/>
      <c r="D107" s="150" t="s">
        <v>103</v>
      </c>
      <c r="E107" s="151"/>
      <c r="F107" s="151"/>
      <c r="G107" s="151"/>
      <c r="H107" s="151"/>
      <c r="I107" s="151"/>
      <c r="J107" s="152">
        <f>J1067</f>
        <v>0</v>
      </c>
      <c r="K107" s="149"/>
      <c r="L107" s="153"/>
    </row>
    <row r="108" spans="2:12" s="10" customFormat="1" ht="19.899999999999999" customHeight="1">
      <c r="B108" s="148"/>
      <c r="C108" s="149"/>
      <c r="D108" s="150" t="s">
        <v>104</v>
      </c>
      <c r="E108" s="151"/>
      <c r="F108" s="151"/>
      <c r="G108" s="151"/>
      <c r="H108" s="151"/>
      <c r="I108" s="151"/>
      <c r="J108" s="152">
        <f>J1103</f>
        <v>0</v>
      </c>
      <c r="K108" s="149"/>
      <c r="L108" s="153"/>
    </row>
    <row r="109" spans="2:12" s="10" customFormat="1" ht="19.899999999999999" customHeight="1">
      <c r="B109" s="148"/>
      <c r="C109" s="149"/>
      <c r="D109" s="150" t="s">
        <v>105</v>
      </c>
      <c r="E109" s="151"/>
      <c r="F109" s="151"/>
      <c r="G109" s="151"/>
      <c r="H109" s="151"/>
      <c r="I109" s="151"/>
      <c r="J109" s="152">
        <f>J1115</f>
        <v>0</v>
      </c>
      <c r="K109" s="149"/>
      <c r="L109" s="153"/>
    </row>
    <row r="110" spans="2:12" s="10" customFormat="1" ht="19.899999999999999" customHeight="1">
      <c r="B110" s="148"/>
      <c r="C110" s="149"/>
      <c r="D110" s="150" t="s">
        <v>106</v>
      </c>
      <c r="E110" s="151"/>
      <c r="F110" s="151"/>
      <c r="G110" s="151"/>
      <c r="H110" s="151"/>
      <c r="I110" s="151"/>
      <c r="J110" s="152">
        <f>J1173</f>
        <v>0</v>
      </c>
      <c r="K110" s="149"/>
      <c r="L110" s="153"/>
    </row>
    <row r="111" spans="2:12" s="10" customFormat="1" ht="19.899999999999999" customHeight="1">
      <c r="B111" s="148"/>
      <c r="C111" s="149"/>
      <c r="D111" s="150" t="s">
        <v>107</v>
      </c>
      <c r="E111" s="151"/>
      <c r="F111" s="151"/>
      <c r="G111" s="151"/>
      <c r="H111" s="151"/>
      <c r="I111" s="151"/>
      <c r="J111" s="152">
        <f>J1194</f>
        <v>0</v>
      </c>
      <c r="K111" s="149"/>
      <c r="L111" s="153"/>
    </row>
    <row r="112" spans="2:12" s="10" customFormat="1" ht="19.899999999999999" customHeight="1">
      <c r="B112" s="148"/>
      <c r="C112" s="149"/>
      <c r="D112" s="150" t="s">
        <v>108</v>
      </c>
      <c r="E112" s="151"/>
      <c r="F112" s="151"/>
      <c r="G112" s="151"/>
      <c r="H112" s="151"/>
      <c r="I112" s="151"/>
      <c r="J112" s="152">
        <f>J1208</f>
        <v>0</v>
      </c>
      <c r="K112" s="149"/>
      <c r="L112" s="153"/>
    </row>
    <row r="113" spans="2:12" s="10" customFormat="1" ht="19.899999999999999" customHeight="1">
      <c r="B113" s="148"/>
      <c r="C113" s="149"/>
      <c r="D113" s="150" t="s">
        <v>109</v>
      </c>
      <c r="E113" s="151"/>
      <c r="F113" s="151"/>
      <c r="G113" s="151"/>
      <c r="H113" s="151"/>
      <c r="I113" s="151"/>
      <c r="J113" s="152">
        <f>J1226</f>
        <v>0</v>
      </c>
      <c r="K113" s="149"/>
      <c r="L113" s="153"/>
    </row>
    <row r="114" spans="2:12" s="10" customFormat="1" ht="19.899999999999999" customHeight="1">
      <c r="B114" s="148"/>
      <c r="C114" s="149"/>
      <c r="D114" s="150" t="s">
        <v>110</v>
      </c>
      <c r="E114" s="151"/>
      <c r="F114" s="151"/>
      <c r="G114" s="151"/>
      <c r="H114" s="151"/>
      <c r="I114" s="151"/>
      <c r="J114" s="152">
        <f>J1231</f>
        <v>0</v>
      </c>
      <c r="K114" s="149"/>
      <c r="L114" s="153"/>
    </row>
    <row r="115" spans="2:12" s="10" customFormat="1" ht="19.899999999999999" customHeight="1">
      <c r="B115" s="148"/>
      <c r="C115" s="149"/>
      <c r="D115" s="150" t="s">
        <v>111</v>
      </c>
      <c r="E115" s="151"/>
      <c r="F115" s="151"/>
      <c r="G115" s="151"/>
      <c r="H115" s="151"/>
      <c r="I115" s="151"/>
      <c r="J115" s="152">
        <f>J1238</f>
        <v>0</v>
      </c>
      <c r="K115" s="149"/>
      <c r="L115" s="153"/>
    </row>
    <row r="116" spans="2:12" s="10" customFormat="1" ht="19.899999999999999" customHeight="1">
      <c r="B116" s="148"/>
      <c r="C116" s="149"/>
      <c r="D116" s="150" t="s">
        <v>112</v>
      </c>
      <c r="E116" s="151"/>
      <c r="F116" s="151"/>
      <c r="G116" s="151"/>
      <c r="H116" s="151"/>
      <c r="I116" s="151"/>
      <c r="J116" s="152">
        <f>J1244</f>
        <v>0</v>
      </c>
      <c r="K116" s="149"/>
      <c r="L116" s="153"/>
    </row>
    <row r="117" spans="2:12" s="10" customFormat="1" ht="19.899999999999999" customHeight="1">
      <c r="B117" s="148"/>
      <c r="C117" s="149"/>
      <c r="D117" s="150" t="s">
        <v>113</v>
      </c>
      <c r="E117" s="151"/>
      <c r="F117" s="151"/>
      <c r="G117" s="151"/>
      <c r="H117" s="151"/>
      <c r="I117" s="151"/>
      <c r="J117" s="152">
        <f>J1259</f>
        <v>0</v>
      </c>
      <c r="K117" s="149"/>
      <c r="L117" s="153"/>
    </row>
    <row r="118" spans="2:12" s="10" customFormat="1" ht="19.899999999999999" customHeight="1">
      <c r="B118" s="148"/>
      <c r="C118" s="149"/>
      <c r="D118" s="150" t="s">
        <v>114</v>
      </c>
      <c r="E118" s="151"/>
      <c r="F118" s="151"/>
      <c r="G118" s="151"/>
      <c r="H118" s="151"/>
      <c r="I118" s="151"/>
      <c r="J118" s="152">
        <f>J1368</f>
        <v>0</v>
      </c>
      <c r="K118" s="149"/>
      <c r="L118" s="153"/>
    </row>
    <row r="119" spans="2:12" s="10" customFormat="1" ht="14.85" customHeight="1">
      <c r="B119" s="148"/>
      <c r="C119" s="149"/>
      <c r="D119" s="150" t="s">
        <v>115</v>
      </c>
      <c r="E119" s="151"/>
      <c r="F119" s="151"/>
      <c r="G119" s="151"/>
      <c r="H119" s="151"/>
      <c r="I119" s="151"/>
      <c r="J119" s="152">
        <f>J1378</f>
        <v>0</v>
      </c>
      <c r="K119" s="149"/>
      <c r="L119" s="153"/>
    </row>
    <row r="120" spans="2:12" s="10" customFormat="1" ht="14.85" customHeight="1">
      <c r="B120" s="148"/>
      <c r="C120" s="149"/>
      <c r="D120" s="150" t="s">
        <v>116</v>
      </c>
      <c r="E120" s="151"/>
      <c r="F120" s="151"/>
      <c r="G120" s="151"/>
      <c r="H120" s="151"/>
      <c r="I120" s="151"/>
      <c r="J120" s="152">
        <f>J1398</f>
        <v>0</v>
      </c>
      <c r="K120" s="149"/>
      <c r="L120" s="153"/>
    </row>
    <row r="121" spans="2:12" s="10" customFormat="1" ht="19.899999999999999" customHeight="1">
      <c r="B121" s="148"/>
      <c r="C121" s="149"/>
      <c r="D121" s="150" t="s">
        <v>117</v>
      </c>
      <c r="E121" s="151"/>
      <c r="F121" s="151"/>
      <c r="G121" s="151"/>
      <c r="H121" s="151"/>
      <c r="I121" s="151"/>
      <c r="J121" s="152">
        <f>J1430</f>
        <v>0</v>
      </c>
      <c r="K121" s="149"/>
      <c r="L121" s="153"/>
    </row>
    <row r="122" spans="2:12" s="10" customFormat="1" ht="19.899999999999999" customHeight="1">
      <c r="B122" s="148"/>
      <c r="C122" s="149"/>
      <c r="D122" s="150" t="s">
        <v>118</v>
      </c>
      <c r="E122" s="151"/>
      <c r="F122" s="151"/>
      <c r="G122" s="151"/>
      <c r="H122" s="151"/>
      <c r="I122" s="151"/>
      <c r="J122" s="152">
        <f>J1462</f>
        <v>0</v>
      </c>
      <c r="K122" s="149"/>
      <c r="L122" s="153"/>
    </row>
    <row r="123" spans="2:12" s="10" customFormat="1" ht="19.899999999999999" customHeight="1">
      <c r="B123" s="148"/>
      <c r="C123" s="149"/>
      <c r="D123" s="150" t="s">
        <v>119</v>
      </c>
      <c r="E123" s="151"/>
      <c r="F123" s="151"/>
      <c r="G123" s="151"/>
      <c r="H123" s="151"/>
      <c r="I123" s="151"/>
      <c r="J123" s="152">
        <f>J1482</f>
        <v>0</v>
      </c>
      <c r="K123" s="149"/>
      <c r="L123" s="153"/>
    </row>
    <row r="124" spans="2:12" s="10" customFormat="1" ht="19.899999999999999" customHeight="1">
      <c r="B124" s="148"/>
      <c r="C124" s="149"/>
      <c r="D124" s="150" t="s">
        <v>120</v>
      </c>
      <c r="E124" s="151"/>
      <c r="F124" s="151"/>
      <c r="G124" s="151"/>
      <c r="H124" s="151"/>
      <c r="I124" s="151"/>
      <c r="J124" s="152">
        <f>J1513</f>
        <v>0</v>
      </c>
      <c r="K124" s="149"/>
      <c r="L124" s="153"/>
    </row>
    <row r="125" spans="2:12" s="10" customFormat="1" ht="19.899999999999999" customHeight="1">
      <c r="B125" s="148"/>
      <c r="C125" s="149"/>
      <c r="D125" s="150" t="s">
        <v>121</v>
      </c>
      <c r="E125" s="151"/>
      <c r="F125" s="151"/>
      <c r="G125" s="151"/>
      <c r="H125" s="151"/>
      <c r="I125" s="151"/>
      <c r="J125" s="152">
        <f>J1524</f>
        <v>0</v>
      </c>
      <c r="K125" s="149"/>
      <c r="L125" s="153"/>
    </row>
    <row r="126" spans="2:12" s="10" customFormat="1" ht="19.899999999999999" customHeight="1">
      <c r="B126" s="148"/>
      <c r="C126" s="149"/>
      <c r="D126" s="150" t="s">
        <v>122</v>
      </c>
      <c r="E126" s="151"/>
      <c r="F126" s="151"/>
      <c r="G126" s="151"/>
      <c r="H126" s="151"/>
      <c r="I126" s="151"/>
      <c r="J126" s="152">
        <f>J1707</f>
        <v>0</v>
      </c>
      <c r="K126" s="149"/>
      <c r="L126" s="153"/>
    </row>
    <row r="127" spans="2:12" s="10" customFormat="1" ht="19.899999999999999" customHeight="1">
      <c r="B127" s="148"/>
      <c r="C127" s="149"/>
      <c r="D127" s="150" t="s">
        <v>123</v>
      </c>
      <c r="E127" s="151"/>
      <c r="F127" s="151"/>
      <c r="G127" s="151"/>
      <c r="H127" s="151"/>
      <c r="I127" s="151"/>
      <c r="J127" s="152">
        <f>J1844</f>
        <v>0</v>
      </c>
      <c r="K127" s="149"/>
      <c r="L127" s="153"/>
    </row>
    <row r="128" spans="2:12" s="10" customFormat="1" ht="19.899999999999999" customHeight="1">
      <c r="B128" s="148"/>
      <c r="C128" s="149"/>
      <c r="D128" s="150" t="s">
        <v>124</v>
      </c>
      <c r="E128" s="151"/>
      <c r="F128" s="151"/>
      <c r="G128" s="151"/>
      <c r="H128" s="151"/>
      <c r="I128" s="151"/>
      <c r="J128" s="152">
        <f>J1937</f>
        <v>0</v>
      </c>
      <c r="K128" s="149"/>
      <c r="L128" s="153"/>
    </row>
    <row r="129" spans="1:31" s="10" customFormat="1" ht="19.899999999999999" customHeight="1">
      <c r="B129" s="148"/>
      <c r="C129" s="149"/>
      <c r="D129" s="150" t="s">
        <v>125</v>
      </c>
      <c r="E129" s="151"/>
      <c r="F129" s="151"/>
      <c r="G129" s="151"/>
      <c r="H129" s="151"/>
      <c r="I129" s="151"/>
      <c r="J129" s="152">
        <f>J1970</f>
        <v>0</v>
      </c>
      <c r="K129" s="149"/>
      <c r="L129" s="153"/>
    </row>
    <row r="130" spans="1:31" s="10" customFormat="1" ht="19.899999999999999" customHeight="1">
      <c r="B130" s="148"/>
      <c r="C130" s="149"/>
      <c r="D130" s="150" t="s">
        <v>126</v>
      </c>
      <c r="E130" s="151"/>
      <c r="F130" s="151"/>
      <c r="G130" s="151"/>
      <c r="H130" s="151"/>
      <c r="I130" s="151"/>
      <c r="J130" s="152">
        <f>J2142</f>
        <v>0</v>
      </c>
      <c r="K130" s="149"/>
      <c r="L130" s="153"/>
    </row>
    <row r="131" spans="1:31" s="10" customFormat="1" ht="19.899999999999999" customHeight="1">
      <c r="B131" s="148"/>
      <c r="C131" s="149"/>
      <c r="D131" s="150" t="s">
        <v>127</v>
      </c>
      <c r="E131" s="151"/>
      <c r="F131" s="151"/>
      <c r="G131" s="151"/>
      <c r="H131" s="151"/>
      <c r="I131" s="151"/>
      <c r="J131" s="152">
        <f>J2198</f>
        <v>0</v>
      </c>
      <c r="K131" s="149"/>
      <c r="L131" s="153"/>
    </row>
    <row r="132" spans="1:31" s="10" customFormat="1" ht="19.899999999999999" customHeight="1">
      <c r="B132" s="148"/>
      <c r="C132" s="149"/>
      <c r="D132" s="150" t="s">
        <v>128</v>
      </c>
      <c r="E132" s="151"/>
      <c r="F132" s="151"/>
      <c r="G132" s="151"/>
      <c r="H132" s="151"/>
      <c r="I132" s="151"/>
      <c r="J132" s="152">
        <f>J2217</f>
        <v>0</v>
      </c>
      <c r="K132" s="149"/>
      <c r="L132" s="153"/>
    </row>
    <row r="133" spans="1:31" s="9" customFormat="1" ht="24.95" customHeight="1">
      <c r="B133" s="142"/>
      <c r="C133" s="143"/>
      <c r="D133" s="144" t="s">
        <v>129</v>
      </c>
      <c r="E133" s="145"/>
      <c r="F133" s="145"/>
      <c r="G133" s="145"/>
      <c r="H133" s="145"/>
      <c r="I133" s="145"/>
      <c r="J133" s="146">
        <f>J2330</f>
        <v>0</v>
      </c>
      <c r="K133" s="143"/>
      <c r="L133" s="147"/>
    </row>
    <row r="134" spans="1:31" s="9" customFormat="1" ht="24.95" customHeight="1">
      <c r="B134" s="142"/>
      <c r="C134" s="143"/>
      <c r="D134" s="144" t="s">
        <v>130</v>
      </c>
      <c r="E134" s="145"/>
      <c r="F134" s="145"/>
      <c r="G134" s="145"/>
      <c r="H134" s="145"/>
      <c r="I134" s="145"/>
      <c r="J134" s="146">
        <f>J2332</f>
        <v>0</v>
      </c>
      <c r="K134" s="143"/>
      <c r="L134" s="147"/>
    </row>
    <row r="135" spans="1:31" s="10" customFormat="1" ht="19.899999999999999" customHeight="1">
      <c r="B135" s="148"/>
      <c r="C135" s="149"/>
      <c r="D135" s="150" t="s">
        <v>131</v>
      </c>
      <c r="E135" s="151"/>
      <c r="F135" s="151"/>
      <c r="G135" s="151"/>
      <c r="H135" s="151"/>
      <c r="I135" s="151"/>
      <c r="J135" s="152">
        <f>J2333</f>
        <v>0</v>
      </c>
      <c r="K135" s="149"/>
      <c r="L135" s="153"/>
    </row>
    <row r="136" spans="1:31" s="9" customFormat="1" ht="24.95" customHeight="1">
      <c r="B136" s="142"/>
      <c r="C136" s="143"/>
      <c r="D136" s="144" t="s">
        <v>132</v>
      </c>
      <c r="E136" s="145"/>
      <c r="F136" s="145"/>
      <c r="G136" s="145"/>
      <c r="H136" s="145"/>
      <c r="I136" s="145"/>
      <c r="J136" s="146">
        <f>J2336</f>
        <v>0</v>
      </c>
      <c r="K136" s="143"/>
      <c r="L136" s="147"/>
    </row>
    <row r="137" spans="1:31" s="10" customFormat="1" ht="19.899999999999999" customHeight="1">
      <c r="B137" s="148"/>
      <c r="C137" s="149"/>
      <c r="D137" s="150" t="s">
        <v>133</v>
      </c>
      <c r="E137" s="151"/>
      <c r="F137" s="151"/>
      <c r="G137" s="151"/>
      <c r="H137" s="151"/>
      <c r="I137" s="151"/>
      <c r="J137" s="152">
        <f>J2337</f>
        <v>0</v>
      </c>
      <c r="K137" s="149"/>
      <c r="L137" s="153"/>
    </row>
    <row r="138" spans="1:31" s="10" customFormat="1" ht="19.899999999999999" customHeight="1">
      <c r="B138" s="148"/>
      <c r="C138" s="149"/>
      <c r="D138" s="150" t="s">
        <v>134</v>
      </c>
      <c r="E138" s="151"/>
      <c r="F138" s="151"/>
      <c r="G138" s="151"/>
      <c r="H138" s="151"/>
      <c r="I138" s="151"/>
      <c r="J138" s="152">
        <f>J2340</f>
        <v>0</v>
      </c>
      <c r="K138" s="149"/>
      <c r="L138" s="153"/>
    </row>
    <row r="139" spans="1:31" s="2" customFormat="1" ht="21.75" customHeight="1">
      <c r="A139" s="34"/>
      <c r="B139" s="35"/>
      <c r="C139" s="36"/>
      <c r="D139" s="36"/>
      <c r="E139" s="36"/>
      <c r="F139" s="36"/>
      <c r="G139" s="36"/>
      <c r="H139" s="36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6.95" customHeight="1">
      <c r="A140" s="34"/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4" spans="1:31" s="2" customFormat="1" ht="6.95" customHeight="1">
      <c r="A144" s="34"/>
      <c r="B144" s="56"/>
      <c r="C144" s="57"/>
      <c r="D144" s="57"/>
      <c r="E144" s="57"/>
      <c r="F144" s="57"/>
      <c r="G144" s="57"/>
      <c r="H144" s="57"/>
      <c r="I144" s="57"/>
      <c r="J144" s="57"/>
      <c r="K144" s="57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24.95" customHeight="1">
      <c r="A145" s="34"/>
      <c r="B145" s="35"/>
      <c r="C145" s="23" t="s">
        <v>135</v>
      </c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6.95" customHeight="1">
      <c r="A146" s="34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2" customHeight="1">
      <c r="A147" s="34"/>
      <c r="B147" s="35"/>
      <c r="C147" s="29" t="s">
        <v>16</v>
      </c>
      <c r="D147" s="36"/>
      <c r="E147" s="36"/>
      <c r="F147" s="36"/>
      <c r="G147" s="36"/>
      <c r="H147" s="36"/>
      <c r="I147" s="36"/>
      <c r="J147" s="36"/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6.5" customHeight="1">
      <c r="A148" s="34"/>
      <c r="B148" s="35"/>
      <c r="C148" s="36"/>
      <c r="D148" s="36"/>
      <c r="E148" s="261" t="str">
        <f>E7</f>
        <v>Rekonstrukce městské knihovny v Chebu</v>
      </c>
      <c r="F148" s="288"/>
      <c r="G148" s="288"/>
      <c r="H148" s="288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2" customFormat="1" ht="6.95" customHeight="1">
      <c r="A149" s="34"/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5" s="2" customFormat="1" ht="12" customHeight="1">
      <c r="A150" s="34"/>
      <c r="B150" s="35"/>
      <c r="C150" s="29" t="s">
        <v>20</v>
      </c>
      <c r="D150" s="36"/>
      <c r="E150" s="36"/>
      <c r="F150" s="27" t="str">
        <f>F10</f>
        <v>Cheb</v>
      </c>
      <c r="G150" s="36"/>
      <c r="H150" s="36"/>
      <c r="I150" s="29" t="s">
        <v>22</v>
      </c>
      <c r="J150" s="66" t="str">
        <f>IF(J10="","",J10)</f>
        <v>20. 8. 2024</v>
      </c>
      <c r="K150" s="36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65" s="2" customFormat="1" ht="6.95" customHeight="1">
      <c r="A151" s="34"/>
      <c r="B151" s="35"/>
      <c r="C151" s="36"/>
      <c r="D151" s="36"/>
      <c r="E151" s="36"/>
      <c r="F151" s="36"/>
      <c r="G151" s="36"/>
      <c r="H151" s="36"/>
      <c r="I151" s="36"/>
      <c r="J151" s="36"/>
      <c r="K151" s="36"/>
      <c r="L151" s="51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:65" s="2" customFormat="1" ht="15.2" customHeight="1">
      <c r="A152" s="34"/>
      <c r="B152" s="35"/>
      <c r="C152" s="29" t="s">
        <v>24</v>
      </c>
      <c r="D152" s="36"/>
      <c r="E152" s="36"/>
      <c r="F152" s="27" t="str">
        <f>E13</f>
        <v>Město Cheb</v>
      </c>
      <c r="G152" s="36"/>
      <c r="H152" s="36"/>
      <c r="I152" s="29" t="s">
        <v>30</v>
      </c>
      <c r="J152" s="32" t="str">
        <f>E19</f>
        <v>Artmodul s.r.o.</v>
      </c>
      <c r="K152" s="36"/>
      <c r="L152" s="51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  <row r="153" spans="1:65" s="2" customFormat="1" ht="15.2" customHeight="1">
      <c r="A153" s="34"/>
      <c r="B153" s="35"/>
      <c r="C153" s="29" t="s">
        <v>28</v>
      </c>
      <c r="D153" s="36"/>
      <c r="E153" s="36"/>
      <c r="F153" s="27" t="str">
        <f>IF(E16="","",E16)</f>
        <v>Vyplň údaj</v>
      </c>
      <c r="G153" s="36"/>
      <c r="H153" s="36"/>
      <c r="I153" s="29" t="s">
        <v>33</v>
      </c>
      <c r="J153" s="32" t="str">
        <f>E22</f>
        <v>Sadílek Ladislav</v>
      </c>
      <c r="K153" s="36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65" s="2" customFormat="1" ht="10.35" customHeight="1">
      <c r="A154" s="34"/>
      <c r="B154" s="35"/>
      <c r="C154" s="36"/>
      <c r="D154" s="36"/>
      <c r="E154" s="36"/>
      <c r="F154" s="36"/>
      <c r="G154" s="36"/>
      <c r="H154" s="36"/>
      <c r="I154" s="36"/>
      <c r="J154" s="36"/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65" s="11" customFormat="1" ht="29.25" customHeight="1">
      <c r="A155" s="154"/>
      <c r="B155" s="155"/>
      <c r="C155" s="156" t="s">
        <v>136</v>
      </c>
      <c r="D155" s="157" t="s">
        <v>62</v>
      </c>
      <c r="E155" s="157" t="s">
        <v>58</v>
      </c>
      <c r="F155" s="157" t="s">
        <v>59</v>
      </c>
      <c r="G155" s="157" t="s">
        <v>137</v>
      </c>
      <c r="H155" s="157" t="s">
        <v>138</v>
      </c>
      <c r="I155" s="157" t="s">
        <v>139</v>
      </c>
      <c r="J155" s="157" t="s">
        <v>88</v>
      </c>
      <c r="K155" s="158" t="s">
        <v>140</v>
      </c>
      <c r="L155" s="159"/>
      <c r="M155" s="75" t="s">
        <v>1</v>
      </c>
      <c r="N155" s="76" t="s">
        <v>41</v>
      </c>
      <c r="O155" s="76" t="s">
        <v>141</v>
      </c>
      <c r="P155" s="76" t="s">
        <v>142</v>
      </c>
      <c r="Q155" s="76" t="s">
        <v>143</v>
      </c>
      <c r="R155" s="76" t="s">
        <v>144</v>
      </c>
      <c r="S155" s="76" t="s">
        <v>145</v>
      </c>
      <c r="T155" s="77" t="s">
        <v>146</v>
      </c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</row>
    <row r="156" spans="1:65" s="2" customFormat="1" ht="22.9" customHeight="1">
      <c r="A156" s="34"/>
      <c r="B156" s="35"/>
      <c r="C156" s="82" t="s">
        <v>147</v>
      </c>
      <c r="D156" s="36"/>
      <c r="E156" s="36"/>
      <c r="F156" s="36"/>
      <c r="G156" s="36"/>
      <c r="H156" s="36"/>
      <c r="I156" s="36"/>
      <c r="J156" s="160">
        <f>BK156</f>
        <v>0</v>
      </c>
      <c r="K156" s="36"/>
      <c r="L156" s="39"/>
      <c r="M156" s="78"/>
      <c r="N156" s="161"/>
      <c r="O156" s="79"/>
      <c r="P156" s="162">
        <f>P157+P1066+P2330+P2332+P2336</f>
        <v>0</v>
      </c>
      <c r="Q156" s="79"/>
      <c r="R156" s="162">
        <f>R157+R1066+R2330+R2332+R2336</f>
        <v>276.40670955000002</v>
      </c>
      <c r="S156" s="79"/>
      <c r="T156" s="163">
        <f>T157+T1066+T2330+T2332+T2336</f>
        <v>267.26699809000002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76</v>
      </c>
      <c r="AU156" s="17" t="s">
        <v>90</v>
      </c>
      <c r="BK156" s="164">
        <f>BK157+BK1066+BK2330+BK2332+BK2336</f>
        <v>0</v>
      </c>
    </row>
    <row r="157" spans="1:65" s="12" customFormat="1" ht="25.9" customHeight="1">
      <c r="B157" s="165"/>
      <c r="C157" s="166"/>
      <c r="D157" s="167" t="s">
        <v>76</v>
      </c>
      <c r="E157" s="168" t="s">
        <v>148</v>
      </c>
      <c r="F157" s="168" t="s">
        <v>149</v>
      </c>
      <c r="G157" s="166"/>
      <c r="H157" s="166"/>
      <c r="I157" s="169"/>
      <c r="J157" s="170">
        <f>BK157</f>
        <v>0</v>
      </c>
      <c r="K157" s="166"/>
      <c r="L157" s="171"/>
      <c r="M157" s="172"/>
      <c r="N157" s="173"/>
      <c r="O157" s="173"/>
      <c r="P157" s="174">
        <f>P158+P210+P253+P364+P423+P447+P748+P766+P1054+P1064</f>
        <v>0</v>
      </c>
      <c r="Q157" s="173"/>
      <c r="R157" s="174">
        <f>R158+R210+R253+R364+R423+R447+R748+R766+R1054+R1064</f>
        <v>248.93657143000001</v>
      </c>
      <c r="S157" s="173"/>
      <c r="T157" s="175">
        <f>T158+T210+T253+T364+T423+T447+T748+T766+T1054+T1064</f>
        <v>251.27838829999999</v>
      </c>
      <c r="AR157" s="176" t="s">
        <v>82</v>
      </c>
      <c r="AT157" s="177" t="s">
        <v>76</v>
      </c>
      <c r="AU157" s="177" t="s">
        <v>77</v>
      </c>
      <c r="AY157" s="176" t="s">
        <v>150</v>
      </c>
      <c r="BK157" s="178">
        <f>BK158+BK210+BK253+BK364+BK423+BK447+BK748+BK766+BK1054+BK1064</f>
        <v>0</v>
      </c>
    </row>
    <row r="158" spans="1:65" s="12" customFormat="1" ht="22.9" customHeight="1">
      <c r="B158" s="165"/>
      <c r="C158" s="166"/>
      <c r="D158" s="167" t="s">
        <v>76</v>
      </c>
      <c r="E158" s="179" t="s">
        <v>82</v>
      </c>
      <c r="F158" s="179" t="s">
        <v>151</v>
      </c>
      <c r="G158" s="166"/>
      <c r="H158" s="166"/>
      <c r="I158" s="169"/>
      <c r="J158" s="180">
        <f>BK158</f>
        <v>0</v>
      </c>
      <c r="K158" s="166"/>
      <c r="L158" s="171"/>
      <c r="M158" s="172"/>
      <c r="N158" s="173"/>
      <c r="O158" s="173"/>
      <c r="P158" s="174">
        <f>SUM(P159:P209)</f>
        <v>0</v>
      </c>
      <c r="Q158" s="173"/>
      <c r="R158" s="174">
        <f>SUM(R159:R209)</f>
        <v>3.3</v>
      </c>
      <c r="S158" s="173"/>
      <c r="T158" s="175">
        <f>SUM(T159:T209)</f>
        <v>25.299999999999997</v>
      </c>
      <c r="AR158" s="176" t="s">
        <v>82</v>
      </c>
      <c r="AT158" s="177" t="s">
        <v>76</v>
      </c>
      <c r="AU158" s="177" t="s">
        <v>82</v>
      </c>
      <c r="AY158" s="176" t="s">
        <v>150</v>
      </c>
      <c r="BK158" s="178">
        <f>SUM(BK159:BK209)</f>
        <v>0</v>
      </c>
    </row>
    <row r="159" spans="1:65" s="2" customFormat="1" ht="24.2" customHeight="1">
      <c r="A159" s="34"/>
      <c r="B159" s="35"/>
      <c r="C159" s="181" t="s">
        <v>82</v>
      </c>
      <c r="D159" s="181" t="s">
        <v>152</v>
      </c>
      <c r="E159" s="182" t="s">
        <v>153</v>
      </c>
      <c r="F159" s="183" t="s">
        <v>154</v>
      </c>
      <c r="G159" s="184" t="s">
        <v>155</v>
      </c>
      <c r="H159" s="185">
        <v>20</v>
      </c>
      <c r="I159" s="186"/>
      <c r="J159" s="187">
        <f>ROUND(I159*H159,2)</f>
        <v>0</v>
      </c>
      <c r="K159" s="183" t="s">
        <v>156</v>
      </c>
      <c r="L159" s="39"/>
      <c r="M159" s="188" t="s">
        <v>1</v>
      </c>
      <c r="N159" s="189" t="s">
        <v>42</v>
      </c>
      <c r="O159" s="71"/>
      <c r="P159" s="190">
        <f>O159*H159</f>
        <v>0</v>
      </c>
      <c r="Q159" s="190">
        <v>0</v>
      </c>
      <c r="R159" s="190">
        <f>Q159*H159</f>
        <v>0</v>
      </c>
      <c r="S159" s="190">
        <v>0.32</v>
      </c>
      <c r="T159" s="191">
        <f>S159*H159</f>
        <v>6.4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2" t="s">
        <v>157</v>
      </c>
      <c r="AT159" s="192" t="s">
        <v>152</v>
      </c>
      <c r="AU159" s="192" t="s">
        <v>84</v>
      </c>
      <c r="AY159" s="17" t="s">
        <v>150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7" t="s">
        <v>82</v>
      </c>
      <c r="BK159" s="193">
        <f>ROUND(I159*H159,2)</f>
        <v>0</v>
      </c>
      <c r="BL159" s="17" t="s">
        <v>157</v>
      </c>
      <c r="BM159" s="192" t="s">
        <v>158</v>
      </c>
    </row>
    <row r="160" spans="1:65" s="2" customFormat="1" ht="24.2" customHeight="1">
      <c r="A160" s="34"/>
      <c r="B160" s="35"/>
      <c r="C160" s="181" t="s">
        <v>84</v>
      </c>
      <c r="D160" s="181" t="s">
        <v>152</v>
      </c>
      <c r="E160" s="182" t="s">
        <v>159</v>
      </c>
      <c r="F160" s="183" t="s">
        <v>160</v>
      </c>
      <c r="G160" s="184" t="s">
        <v>155</v>
      </c>
      <c r="H160" s="185">
        <v>37.799999999999997</v>
      </c>
      <c r="I160" s="186"/>
      <c r="J160" s="187">
        <f>ROUND(I160*H160,2)</f>
        <v>0</v>
      </c>
      <c r="K160" s="183" t="s">
        <v>156</v>
      </c>
      <c r="L160" s="39"/>
      <c r="M160" s="188" t="s">
        <v>1</v>
      </c>
      <c r="N160" s="189" t="s">
        <v>42</v>
      </c>
      <c r="O160" s="71"/>
      <c r="P160" s="190">
        <f>O160*H160</f>
        <v>0</v>
      </c>
      <c r="Q160" s="190">
        <v>0</v>
      </c>
      <c r="R160" s="190">
        <f>Q160*H160</f>
        <v>0</v>
      </c>
      <c r="S160" s="190">
        <v>0.5</v>
      </c>
      <c r="T160" s="191">
        <f>S160*H160</f>
        <v>18.899999999999999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2" t="s">
        <v>157</v>
      </c>
      <c r="AT160" s="192" t="s">
        <v>152</v>
      </c>
      <c r="AU160" s="192" t="s">
        <v>84</v>
      </c>
      <c r="AY160" s="17" t="s">
        <v>150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7" t="s">
        <v>82</v>
      </c>
      <c r="BK160" s="193">
        <f>ROUND(I160*H160,2)</f>
        <v>0</v>
      </c>
      <c r="BL160" s="17" t="s">
        <v>157</v>
      </c>
      <c r="BM160" s="192" t="s">
        <v>161</v>
      </c>
    </row>
    <row r="161" spans="1:65" s="13" customFormat="1" ht="11.25">
      <c r="B161" s="194"/>
      <c r="C161" s="195"/>
      <c r="D161" s="196" t="s">
        <v>162</v>
      </c>
      <c r="E161" s="197" t="s">
        <v>1</v>
      </c>
      <c r="F161" s="198" t="s">
        <v>163</v>
      </c>
      <c r="G161" s="195"/>
      <c r="H161" s="197" t="s">
        <v>1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162</v>
      </c>
      <c r="AU161" s="204" t="s">
        <v>84</v>
      </c>
      <c r="AV161" s="13" t="s">
        <v>82</v>
      </c>
      <c r="AW161" s="13" t="s">
        <v>32</v>
      </c>
      <c r="AX161" s="13" t="s">
        <v>77</v>
      </c>
      <c r="AY161" s="204" t="s">
        <v>150</v>
      </c>
    </row>
    <row r="162" spans="1:65" s="14" customFormat="1" ht="11.25">
      <c r="B162" s="205"/>
      <c r="C162" s="206"/>
      <c r="D162" s="196" t="s">
        <v>162</v>
      </c>
      <c r="E162" s="207" t="s">
        <v>1</v>
      </c>
      <c r="F162" s="208" t="s">
        <v>164</v>
      </c>
      <c r="G162" s="206"/>
      <c r="H162" s="209">
        <v>25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162</v>
      </c>
      <c r="AU162" s="215" t="s">
        <v>84</v>
      </c>
      <c r="AV162" s="14" t="s">
        <v>84</v>
      </c>
      <c r="AW162" s="14" t="s">
        <v>32</v>
      </c>
      <c r="AX162" s="14" t="s">
        <v>77</v>
      </c>
      <c r="AY162" s="215" t="s">
        <v>150</v>
      </c>
    </row>
    <row r="163" spans="1:65" s="14" customFormat="1" ht="11.25">
      <c r="B163" s="205"/>
      <c r="C163" s="206"/>
      <c r="D163" s="196" t="s">
        <v>162</v>
      </c>
      <c r="E163" s="207" t="s">
        <v>1</v>
      </c>
      <c r="F163" s="208" t="s">
        <v>165</v>
      </c>
      <c r="G163" s="206"/>
      <c r="H163" s="209">
        <v>12.8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162</v>
      </c>
      <c r="AU163" s="215" t="s">
        <v>84</v>
      </c>
      <c r="AV163" s="14" t="s">
        <v>84</v>
      </c>
      <c r="AW163" s="14" t="s">
        <v>32</v>
      </c>
      <c r="AX163" s="14" t="s">
        <v>77</v>
      </c>
      <c r="AY163" s="215" t="s">
        <v>150</v>
      </c>
    </row>
    <row r="164" spans="1:65" s="15" customFormat="1" ht="11.25">
      <c r="B164" s="216"/>
      <c r="C164" s="217"/>
      <c r="D164" s="196" t="s">
        <v>162</v>
      </c>
      <c r="E164" s="218" t="s">
        <v>1</v>
      </c>
      <c r="F164" s="219" t="s">
        <v>166</v>
      </c>
      <c r="G164" s="217"/>
      <c r="H164" s="220">
        <v>37.799999999999997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162</v>
      </c>
      <c r="AU164" s="226" t="s">
        <v>84</v>
      </c>
      <c r="AV164" s="15" t="s">
        <v>157</v>
      </c>
      <c r="AW164" s="15" t="s">
        <v>32</v>
      </c>
      <c r="AX164" s="15" t="s">
        <v>82</v>
      </c>
      <c r="AY164" s="226" t="s">
        <v>150</v>
      </c>
    </row>
    <row r="165" spans="1:65" s="2" customFormat="1" ht="33" customHeight="1">
      <c r="A165" s="34"/>
      <c r="B165" s="35"/>
      <c r="C165" s="181" t="s">
        <v>167</v>
      </c>
      <c r="D165" s="181" t="s">
        <v>152</v>
      </c>
      <c r="E165" s="182" t="s">
        <v>168</v>
      </c>
      <c r="F165" s="183" t="s">
        <v>169</v>
      </c>
      <c r="G165" s="184" t="s">
        <v>170</v>
      </c>
      <c r="H165" s="185">
        <v>77.009</v>
      </c>
      <c r="I165" s="186"/>
      <c r="J165" s="187">
        <f>ROUND(I165*H165,2)</f>
        <v>0</v>
      </c>
      <c r="K165" s="183" t="s">
        <v>156</v>
      </c>
      <c r="L165" s="39"/>
      <c r="M165" s="188" t="s">
        <v>1</v>
      </c>
      <c r="N165" s="189" t="s">
        <v>42</v>
      </c>
      <c r="O165" s="71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2" t="s">
        <v>157</v>
      </c>
      <c r="AT165" s="192" t="s">
        <v>152</v>
      </c>
      <c r="AU165" s="192" t="s">
        <v>84</v>
      </c>
      <c r="AY165" s="17" t="s">
        <v>150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7" t="s">
        <v>82</v>
      </c>
      <c r="BK165" s="193">
        <f>ROUND(I165*H165,2)</f>
        <v>0</v>
      </c>
      <c r="BL165" s="17" t="s">
        <v>157</v>
      </c>
      <c r="BM165" s="192" t="s">
        <v>171</v>
      </c>
    </row>
    <row r="166" spans="1:65" s="13" customFormat="1" ht="11.25">
      <c r="B166" s="194"/>
      <c r="C166" s="195"/>
      <c r="D166" s="196" t="s">
        <v>162</v>
      </c>
      <c r="E166" s="197" t="s">
        <v>1</v>
      </c>
      <c r="F166" s="198" t="s">
        <v>172</v>
      </c>
      <c r="G166" s="195"/>
      <c r="H166" s="197" t="s">
        <v>1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162</v>
      </c>
      <c r="AU166" s="204" t="s">
        <v>84</v>
      </c>
      <c r="AV166" s="13" t="s">
        <v>82</v>
      </c>
      <c r="AW166" s="13" t="s">
        <v>32</v>
      </c>
      <c r="AX166" s="13" t="s">
        <v>77</v>
      </c>
      <c r="AY166" s="204" t="s">
        <v>150</v>
      </c>
    </row>
    <row r="167" spans="1:65" s="14" customFormat="1" ht="11.25">
      <c r="B167" s="205"/>
      <c r="C167" s="206"/>
      <c r="D167" s="196" t="s">
        <v>162</v>
      </c>
      <c r="E167" s="207" t="s">
        <v>1</v>
      </c>
      <c r="F167" s="208" t="s">
        <v>173</v>
      </c>
      <c r="G167" s="206"/>
      <c r="H167" s="209">
        <v>77.009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162</v>
      </c>
      <c r="AU167" s="215" t="s">
        <v>84</v>
      </c>
      <c r="AV167" s="14" t="s">
        <v>84</v>
      </c>
      <c r="AW167" s="14" t="s">
        <v>32</v>
      </c>
      <c r="AX167" s="14" t="s">
        <v>82</v>
      </c>
      <c r="AY167" s="215" t="s">
        <v>150</v>
      </c>
    </row>
    <row r="168" spans="1:65" s="2" customFormat="1" ht="33" customHeight="1">
      <c r="A168" s="34"/>
      <c r="B168" s="35"/>
      <c r="C168" s="181" t="s">
        <v>157</v>
      </c>
      <c r="D168" s="181" t="s">
        <v>152</v>
      </c>
      <c r="E168" s="182" t="s">
        <v>174</v>
      </c>
      <c r="F168" s="183" t="s">
        <v>175</v>
      </c>
      <c r="G168" s="184" t="s">
        <v>170</v>
      </c>
      <c r="H168" s="185">
        <v>8.25</v>
      </c>
      <c r="I168" s="186"/>
      <c r="J168" s="187">
        <f>ROUND(I168*H168,2)</f>
        <v>0</v>
      </c>
      <c r="K168" s="183" t="s">
        <v>156</v>
      </c>
      <c r="L168" s="39"/>
      <c r="M168" s="188" t="s">
        <v>1</v>
      </c>
      <c r="N168" s="189" t="s">
        <v>42</v>
      </c>
      <c r="O168" s="71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2" t="s">
        <v>157</v>
      </c>
      <c r="AT168" s="192" t="s">
        <v>152</v>
      </c>
      <c r="AU168" s="192" t="s">
        <v>84</v>
      </c>
      <c r="AY168" s="17" t="s">
        <v>150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7" t="s">
        <v>82</v>
      </c>
      <c r="BK168" s="193">
        <f>ROUND(I168*H168,2)</f>
        <v>0</v>
      </c>
      <c r="BL168" s="17" t="s">
        <v>157</v>
      </c>
      <c r="BM168" s="192" t="s">
        <v>176</v>
      </c>
    </row>
    <row r="169" spans="1:65" s="13" customFormat="1" ht="11.25">
      <c r="B169" s="194"/>
      <c r="C169" s="195"/>
      <c r="D169" s="196" t="s">
        <v>162</v>
      </c>
      <c r="E169" s="197" t="s">
        <v>1</v>
      </c>
      <c r="F169" s="198" t="s">
        <v>177</v>
      </c>
      <c r="G169" s="195"/>
      <c r="H169" s="197" t="s">
        <v>1</v>
      </c>
      <c r="I169" s="199"/>
      <c r="J169" s="195"/>
      <c r="K169" s="195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162</v>
      </c>
      <c r="AU169" s="204" t="s">
        <v>84</v>
      </c>
      <c r="AV169" s="13" t="s">
        <v>82</v>
      </c>
      <c r="AW169" s="13" t="s">
        <v>32</v>
      </c>
      <c r="AX169" s="13" t="s">
        <v>77</v>
      </c>
      <c r="AY169" s="204" t="s">
        <v>150</v>
      </c>
    </row>
    <row r="170" spans="1:65" s="14" customFormat="1" ht="11.25">
      <c r="B170" s="205"/>
      <c r="C170" s="206"/>
      <c r="D170" s="196" t="s">
        <v>162</v>
      </c>
      <c r="E170" s="207" t="s">
        <v>1</v>
      </c>
      <c r="F170" s="208" t="s">
        <v>178</v>
      </c>
      <c r="G170" s="206"/>
      <c r="H170" s="209">
        <v>8.25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162</v>
      </c>
      <c r="AU170" s="215" t="s">
        <v>84</v>
      </c>
      <c r="AV170" s="14" t="s">
        <v>84</v>
      </c>
      <c r="AW170" s="14" t="s">
        <v>32</v>
      </c>
      <c r="AX170" s="14" t="s">
        <v>82</v>
      </c>
      <c r="AY170" s="215" t="s">
        <v>150</v>
      </c>
    </row>
    <row r="171" spans="1:65" s="2" customFormat="1" ht="16.5" customHeight="1">
      <c r="A171" s="34"/>
      <c r="B171" s="35"/>
      <c r="C171" s="181" t="s">
        <v>179</v>
      </c>
      <c r="D171" s="181" t="s">
        <v>152</v>
      </c>
      <c r="E171" s="182" t="s">
        <v>180</v>
      </c>
      <c r="F171" s="183" t="s">
        <v>181</v>
      </c>
      <c r="G171" s="184" t="s">
        <v>182</v>
      </c>
      <c r="H171" s="185">
        <v>2</v>
      </c>
      <c r="I171" s="186"/>
      <c r="J171" s="187">
        <f>ROUND(I171*H171,2)</f>
        <v>0</v>
      </c>
      <c r="K171" s="183" t="s">
        <v>1</v>
      </c>
      <c r="L171" s="39"/>
      <c r="M171" s="188" t="s">
        <v>1</v>
      </c>
      <c r="N171" s="189" t="s">
        <v>42</v>
      </c>
      <c r="O171" s="71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2" t="s">
        <v>157</v>
      </c>
      <c r="AT171" s="192" t="s">
        <v>152</v>
      </c>
      <c r="AU171" s="192" t="s">
        <v>84</v>
      </c>
      <c r="AY171" s="17" t="s">
        <v>150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7" t="s">
        <v>82</v>
      </c>
      <c r="BK171" s="193">
        <f>ROUND(I171*H171,2)</f>
        <v>0</v>
      </c>
      <c r="BL171" s="17" t="s">
        <v>157</v>
      </c>
      <c r="BM171" s="192" t="s">
        <v>183</v>
      </c>
    </row>
    <row r="172" spans="1:65" s="2" customFormat="1" ht="33" customHeight="1">
      <c r="A172" s="34"/>
      <c r="B172" s="35"/>
      <c r="C172" s="181" t="s">
        <v>184</v>
      </c>
      <c r="D172" s="181" t="s">
        <v>152</v>
      </c>
      <c r="E172" s="182" t="s">
        <v>185</v>
      </c>
      <c r="F172" s="183" t="s">
        <v>186</v>
      </c>
      <c r="G172" s="184" t="s">
        <v>170</v>
      </c>
      <c r="H172" s="185">
        <v>77.009</v>
      </c>
      <c r="I172" s="186"/>
      <c r="J172" s="187">
        <f>ROUND(I172*H172,2)</f>
        <v>0</v>
      </c>
      <c r="K172" s="183" t="s">
        <v>156</v>
      </c>
      <c r="L172" s="39"/>
      <c r="M172" s="188" t="s">
        <v>1</v>
      </c>
      <c r="N172" s="189" t="s">
        <v>42</v>
      </c>
      <c r="O172" s="71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2" t="s">
        <v>157</v>
      </c>
      <c r="AT172" s="192" t="s">
        <v>152</v>
      </c>
      <c r="AU172" s="192" t="s">
        <v>84</v>
      </c>
      <c r="AY172" s="17" t="s">
        <v>150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7" t="s">
        <v>82</v>
      </c>
      <c r="BK172" s="193">
        <f>ROUND(I172*H172,2)</f>
        <v>0</v>
      </c>
      <c r="BL172" s="17" t="s">
        <v>157</v>
      </c>
      <c r="BM172" s="192" t="s">
        <v>187</v>
      </c>
    </row>
    <row r="173" spans="1:65" s="13" customFormat="1" ht="11.25">
      <c r="B173" s="194"/>
      <c r="C173" s="195"/>
      <c r="D173" s="196" t="s">
        <v>162</v>
      </c>
      <c r="E173" s="197" t="s">
        <v>1</v>
      </c>
      <c r="F173" s="198" t="s">
        <v>172</v>
      </c>
      <c r="G173" s="195"/>
      <c r="H173" s="197" t="s">
        <v>1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162</v>
      </c>
      <c r="AU173" s="204" t="s">
        <v>84</v>
      </c>
      <c r="AV173" s="13" t="s">
        <v>82</v>
      </c>
      <c r="AW173" s="13" t="s">
        <v>32</v>
      </c>
      <c r="AX173" s="13" t="s">
        <v>77</v>
      </c>
      <c r="AY173" s="204" t="s">
        <v>150</v>
      </c>
    </row>
    <row r="174" spans="1:65" s="14" customFormat="1" ht="11.25">
      <c r="B174" s="205"/>
      <c r="C174" s="206"/>
      <c r="D174" s="196" t="s">
        <v>162</v>
      </c>
      <c r="E174" s="207" t="s">
        <v>1</v>
      </c>
      <c r="F174" s="208" t="s">
        <v>173</v>
      </c>
      <c r="G174" s="206"/>
      <c r="H174" s="209">
        <v>77.009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162</v>
      </c>
      <c r="AU174" s="215" t="s">
        <v>84</v>
      </c>
      <c r="AV174" s="14" t="s">
        <v>84</v>
      </c>
      <c r="AW174" s="14" t="s">
        <v>32</v>
      </c>
      <c r="AX174" s="14" t="s">
        <v>82</v>
      </c>
      <c r="AY174" s="215" t="s">
        <v>150</v>
      </c>
    </row>
    <row r="175" spans="1:65" s="2" customFormat="1" ht="37.9" customHeight="1">
      <c r="A175" s="34"/>
      <c r="B175" s="35"/>
      <c r="C175" s="181" t="s">
        <v>188</v>
      </c>
      <c r="D175" s="181" t="s">
        <v>152</v>
      </c>
      <c r="E175" s="182" t="s">
        <v>189</v>
      </c>
      <c r="F175" s="183" t="s">
        <v>190</v>
      </c>
      <c r="G175" s="184" t="s">
        <v>170</v>
      </c>
      <c r="H175" s="185">
        <v>2.2000000000000002</v>
      </c>
      <c r="I175" s="186"/>
      <c r="J175" s="187">
        <f>ROUND(I175*H175,2)</f>
        <v>0</v>
      </c>
      <c r="K175" s="183" t="s">
        <v>156</v>
      </c>
      <c r="L175" s="39"/>
      <c r="M175" s="188" t="s">
        <v>1</v>
      </c>
      <c r="N175" s="189" t="s">
        <v>42</v>
      </c>
      <c r="O175" s="71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2" t="s">
        <v>157</v>
      </c>
      <c r="AT175" s="192" t="s">
        <v>152</v>
      </c>
      <c r="AU175" s="192" t="s">
        <v>84</v>
      </c>
      <c r="AY175" s="17" t="s">
        <v>150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7" t="s">
        <v>82</v>
      </c>
      <c r="BK175" s="193">
        <f>ROUND(I175*H175,2)</f>
        <v>0</v>
      </c>
      <c r="BL175" s="17" t="s">
        <v>157</v>
      </c>
      <c r="BM175" s="192" t="s">
        <v>191</v>
      </c>
    </row>
    <row r="176" spans="1:65" s="13" customFormat="1" ht="11.25">
      <c r="B176" s="194"/>
      <c r="C176" s="195"/>
      <c r="D176" s="196" t="s">
        <v>162</v>
      </c>
      <c r="E176" s="197" t="s">
        <v>1</v>
      </c>
      <c r="F176" s="198" t="s">
        <v>177</v>
      </c>
      <c r="G176" s="195"/>
      <c r="H176" s="197" t="s">
        <v>1</v>
      </c>
      <c r="I176" s="199"/>
      <c r="J176" s="195"/>
      <c r="K176" s="195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162</v>
      </c>
      <c r="AU176" s="204" t="s">
        <v>84</v>
      </c>
      <c r="AV176" s="13" t="s">
        <v>82</v>
      </c>
      <c r="AW176" s="13" t="s">
        <v>32</v>
      </c>
      <c r="AX176" s="13" t="s">
        <v>77</v>
      </c>
      <c r="AY176" s="204" t="s">
        <v>150</v>
      </c>
    </row>
    <row r="177" spans="1:65" s="14" customFormat="1" ht="11.25">
      <c r="B177" s="205"/>
      <c r="C177" s="206"/>
      <c r="D177" s="196" t="s">
        <v>162</v>
      </c>
      <c r="E177" s="207" t="s">
        <v>1</v>
      </c>
      <c r="F177" s="208" t="s">
        <v>192</v>
      </c>
      <c r="G177" s="206"/>
      <c r="H177" s="209">
        <v>2.2000000000000002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162</v>
      </c>
      <c r="AU177" s="215" t="s">
        <v>84</v>
      </c>
      <c r="AV177" s="14" t="s">
        <v>84</v>
      </c>
      <c r="AW177" s="14" t="s">
        <v>32</v>
      </c>
      <c r="AX177" s="14" t="s">
        <v>82</v>
      </c>
      <c r="AY177" s="215" t="s">
        <v>150</v>
      </c>
    </row>
    <row r="178" spans="1:65" s="2" customFormat="1" ht="37.9" customHeight="1">
      <c r="A178" s="34"/>
      <c r="B178" s="35"/>
      <c r="C178" s="181" t="s">
        <v>193</v>
      </c>
      <c r="D178" s="181" t="s">
        <v>152</v>
      </c>
      <c r="E178" s="182" t="s">
        <v>194</v>
      </c>
      <c r="F178" s="183" t="s">
        <v>195</v>
      </c>
      <c r="G178" s="184" t="s">
        <v>170</v>
      </c>
      <c r="H178" s="185">
        <v>2.2000000000000002</v>
      </c>
      <c r="I178" s="186"/>
      <c r="J178" s="187">
        <f>ROUND(I178*H178,2)</f>
        <v>0</v>
      </c>
      <c r="K178" s="183" t="s">
        <v>156</v>
      </c>
      <c r="L178" s="39"/>
      <c r="M178" s="188" t="s">
        <v>1</v>
      </c>
      <c r="N178" s="189" t="s">
        <v>42</v>
      </c>
      <c r="O178" s="71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2" t="s">
        <v>157</v>
      </c>
      <c r="AT178" s="192" t="s">
        <v>152</v>
      </c>
      <c r="AU178" s="192" t="s">
        <v>84</v>
      </c>
      <c r="AY178" s="17" t="s">
        <v>150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7" t="s">
        <v>82</v>
      </c>
      <c r="BK178" s="193">
        <f>ROUND(I178*H178,2)</f>
        <v>0</v>
      </c>
      <c r="BL178" s="17" t="s">
        <v>157</v>
      </c>
      <c r="BM178" s="192" t="s">
        <v>196</v>
      </c>
    </row>
    <row r="179" spans="1:65" s="2" customFormat="1" ht="37.9" customHeight="1">
      <c r="A179" s="34"/>
      <c r="B179" s="35"/>
      <c r="C179" s="181" t="s">
        <v>197</v>
      </c>
      <c r="D179" s="181" t="s">
        <v>152</v>
      </c>
      <c r="E179" s="182" t="s">
        <v>198</v>
      </c>
      <c r="F179" s="183" t="s">
        <v>199</v>
      </c>
      <c r="G179" s="184" t="s">
        <v>170</v>
      </c>
      <c r="H179" s="185">
        <v>23.847999999999999</v>
      </c>
      <c r="I179" s="186"/>
      <c r="J179" s="187">
        <f>ROUND(I179*H179,2)</f>
        <v>0</v>
      </c>
      <c r="K179" s="183" t="s">
        <v>156</v>
      </c>
      <c r="L179" s="39"/>
      <c r="M179" s="188" t="s">
        <v>1</v>
      </c>
      <c r="N179" s="189" t="s">
        <v>42</v>
      </c>
      <c r="O179" s="71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2" t="s">
        <v>157</v>
      </c>
      <c r="AT179" s="192" t="s">
        <v>152</v>
      </c>
      <c r="AU179" s="192" t="s">
        <v>84</v>
      </c>
      <c r="AY179" s="17" t="s">
        <v>150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7" t="s">
        <v>82</v>
      </c>
      <c r="BK179" s="193">
        <f>ROUND(I179*H179,2)</f>
        <v>0</v>
      </c>
      <c r="BL179" s="17" t="s">
        <v>157</v>
      </c>
      <c r="BM179" s="192" t="s">
        <v>200</v>
      </c>
    </row>
    <row r="180" spans="1:65" s="13" customFormat="1" ht="11.25">
      <c r="B180" s="194"/>
      <c r="C180" s="195"/>
      <c r="D180" s="196" t="s">
        <v>162</v>
      </c>
      <c r="E180" s="197" t="s">
        <v>1</v>
      </c>
      <c r="F180" s="198" t="s">
        <v>177</v>
      </c>
      <c r="G180" s="195"/>
      <c r="H180" s="197" t="s">
        <v>1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162</v>
      </c>
      <c r="AU180" s="204" t="s">
        <v>84</v>
      </c>
      <c r="AV180" s="13" t="s">
        <v>82</v>
      </c>
      <c r="AW180" s="13" t="s">
        <v>32</v>
      </c>
      <c r="AX180" s="13" t="s">
        <v>77</v>
      </c>
      <c r="AY180" s="204" t="s">
        <v>150</v>
      </c>
    </row>
    <row r="181" spans="1:65" s="14" customFormat="1" ht="11.25">
      <c r="B181" s="205"/>
      <c r="C181" s="206"/>
      <c r="D181" s="196" t="s">
        <v>162</v>
      </c>
      <c r="E181" s="207" t="s">
        <v>1</v>
      </c>
      <c r="F181" s="208" t="s">
        <v>192</v>
      </c>
      <c r="G181" s="206"/>
      <c r="H181" s="209">
        <v>2.2000000000000002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162</v>
      </c>
      <c r="AU181" s="215" t="s">
        <v>84</v>
      </c>
      <c r="AV181" s="14" t="s">
        <v>84</v>
      </c>
      <c r="AW181" s="14" t="s">
        <v>32</v>
      </c>
      <c r="AX181" s="14" t="s">
        <v>77</v>
      </c>
      <c r="AY181" s="215" t="s">
        <v>150</v>
      </c>
    </row>
    <row r="182" spans="1:65" s="13" customFormat="1" ht="11.25">
      <c r="B182" s="194"/>
      <c r="C182" s="195"/>
      <c r="D182" s="196" t="s">
        <v>162</v>
      </c>
      <c r="E182" s="197" t="s">
        <v>1</v>
      </c>
      <c r="F182" s="198" t="s">
        <v>172</v>
      </c>
      <c r="G182" s="195"/>
      <c r="H182" s="197" t="s">
        <v>1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162</v>
      </c>
      <c r="AU182" s="204" t="s">
        <v>84</v>
      </c>
      <c r="AV182" s="13" t="s">
        <v>82</v>
      </c>
      <c r="AW182" s="13" t="s">
        <v>32</v>
      </c>
      <c r="AX182" s="13" t="s">
        <v>77</v>
      </c>
      <c r="AY182" s="204" t="s">
        <v>150</v>
      </c>
    </row>
    <row r="183" spans="1:65" s="14" customFormat="1" ht="11.25">
      <c r="B183" s="205"/>
      <c r="C183" s="206"/>
      <c r="D183" s="196" t="s">
        <v>162</v>
      </c>
      <c r="E183" s="207" t="s">
        <v>1</v>
      </c>
      <c r="F183" s="208" t="s">
        <v>201</v>
      </c>
      <c r="G183" s="206"/>
      <c r="H183" s="209">
        <v>21.648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162</v>
      </c>
      <c r="AU183" s="215" t="s">
        <v>84</v>
      </c>
      <c r="AV183" s="14" t="s">
        <v>84</v>
      </c>
      <c r="AW183" s="14" t="s">
        <v>32</v>
      </c>
      <c r="AX183" s="14" t="s">
        <v>77</v>
      </c>
      <c r="AY183" s="215" t="s">
        <v>150</v>
      </c>
    </row>
    <row r="184" spans="1:65" s="15" customFormat="1" ht="11.25">
      <c r="B184" s="216"/>
      <c r="C184" s="217"/>
      <c r="D184" s="196" t="s">
        <v>162</v>
      </c>
      <c r="E184" s="218" t="s">
        <v>1</v>
      </c>
      <c r="F184" s="219" t="s">
        <v>166</v>
      </c>
      <c r="G184" s="217"/>
      <c r="H184" s="220">
        <v>23.847999999999999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162</v>
      </c>
      <c r="AU184" s="226" t="s">
        <v>84</v>
      </c>
      <c r="AV184" s="15" t="s">
        <v>157</v>
      </c>
      <c r="AW184" s="15" t="s">
        <v>32</v>
      </c>
      <c r="AX184" s="15" t="s">
        <v>82</v>
      </c>
      <c r="AY184" s="226" t="s">
        <v>150</v>
      </c>
    </row>
    <row r="185" spans="1:65" s="2" customFormat="1" ht="24.2" customHeight="1">
      <c r="A185" s="34"/>
      <c r="B185" s="35"/>
      <c r="C185" s="181" t="s">
        <v>202</v>
      </c>
      <c r="D185" s="181" t="s">
        <v>152</v>
      </c>
      <c r="E185" s="182" t="s">
        <v>203</v>
      </c>
      <c r="F185" s="183" t="s">
        <v>204</v>
      </c>
      <c r="G185" s="184" t="s">
        <v>170</v>
      </c>
      <c r="H185" s="185">
        <v>23.847999999999999</v>
      </c>
      <c r="I185" s="186"/>
      <c r="J185" s="187">
        <f>ROUND(I185*H185,2)</f>
        <v>0</v>
      </c>
      <c r="K185" s="183" t="s">
        <v>156</v>
      </c>
      <c r="L185" s="39"/>
      <c r="M185" s="188" t="s">
        <v>1</v>
      </c>
      <c r="N185" s="189" t="s">
        <v>42</v>
      </c>
      <c r="O185" s="71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2" t="s">
        <v>157</v>
      </c>
      <c r="AT185" s="192" t="s">
        <v>152</v>
      </c>
      <c r="AU185" s="192" t="s">
        <v>84</v>
      </c>
      <c r="AY185" s="17" t="s">
        <v>150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7" t="s">
        <v>82</v>
      </c>
      <c r="BK185" s="193">
        <f>ROUND(I185*H185,2)</f>
        <v>0</v>
      </c>
      <c r="BL185" s="17" t="s">
        <v>157</v>
      </c>
      <c r="BM185" s="192" t="s">
        <v>205</v>
      </c>
    </row>
    <row r="186" spans="1:65" s="13" customFormat="1" ht="11.25">
      <c r="B186" s="194"/>
      <c r="C186" s="195"/>
      <c r="D186" s="196" t="s">
        <v>162</v>
      </c>
      <c r="E186" s="197" t="s">
        <v>1</v>
      </c>
      <c r="F186" s="198" t="s">
        <v>177</v>
      </c>
      <c r="G186" s="195"/>
      <c r="H186" s="197" t="s">
        <v>1</v>
      </c>
      <c r="I186" s="199"/>
      <c r="J186" s="195"/>
      <c r="K186" s="195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162</v>
      </c>
      <c r="AU186" s="204" t="s">
        <v>84</v>
      </c>
      <c r="AV186" s="13" t="s">
        <v>82</v>
      </c>
      <c r="AW186" s="13" t="s">
        <v>32</v>
      </c>
      <c r="AX186" s="13" t="s">
        <v>77</v>
      </c>
      <c r="AY186" s="204" t="s">
        <v>150</v>
      </c>
    </row>
    <row r="187" spans="1:65" s="14" customFormat="1" ht="11.25">
      <c r="B187" s="205"/>
      <c r="C187" s="206"/>
      <c r="D187" s="196" t="s">
        <v>162</v>
      </c>
      <c r="E187" s="207" t="s">
        <v>1</v>
      </c>
      <c r="F187" s="208" t="s">
        <v>192</v>
      </c>
      <c r="G187" s="206"/>
      <c r="H187" s="209">
        <v>2.2000000000000002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162</v>
      </c>
      <c r="AU187" s="215" t="s">
        <v>84</v>
      </c>
      <c r="AV187" s="14" t="s">
        <v>84</v>
      </c>
      <c r="AW187" s="14" t="s">
        <v>32</v>
      </c>
      <c r="AX187" s="14" t="s">
        <v>77</v>
      </c>
      <c r="AY187" s="215" t="s">
        <v>150</v>
      </c>
    </row>
    <row r="188" spans="1:65" s="13" customFormat="1" ht="11.25">
      <c r="B188" s="194"/>
      <c r="C188" s="195"/>
      <c r="D188" s="196" t="s">
        <v>162</v>
      </c>
      <c r="E188" s="197" t="s">
        <v>1</v>
      </c>
      <c r="F188" s="198" t="s">
        <v>172</v>
      </c>
      <c r="G188" s="195"/>
      <c r="H188" s="197" t="s">
        <v>1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162</v>
      </c>
      <c r="AU188" s="204" t="s">
        <v>84</v>
      </c>
      <c r="AV188" s="13" t="s">
        <v>82</v>
      </c>
      <c r="AW188" s="13" t="s">
        <v>32</v>
      </c>
      <c r="AX188" s="13" t="s">
        <v>77</v>
      </c>
      <c r="AY188" s="204" t="s">
        <v>150</v>
      </c>
    </row>
    <row r="189" spans="1:65" s="14" customFormat="1" ht="11.25">
      <c r="B189" s="205"/>
      <c r="C189" s="206"/>
      <c r="D189" s="196" t="s">
        <v>162</v>
      </c>
      <c r="E189" s="207" t="s">
        <v>1</v>
      </c>
      <c r="F189" s="208" t="s">
        <v>201</v>
      </c>
      <c r="G189" s="206"/>
      <c r="H189" s="209">
        <v>21.648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162</v>
      </c>
      <c r="AU189" s="215" t="s">
        <v>84</v>
      </c>
      <c r="AV189" s="14" t="s">
        <v>84</v>
      </c>
      <c r="AW189" s="14" t="s">
        <v>32</v>
      </c>
      <c r="AX189" s="14" t="s">
        <v>77</v>
      </c>
      <c r="AY189" s="215" t="s">
        <v>150</v>
      </c>
    </row>
    <row r="190" spans="1:65" s="15" customFormat="1" ht="11.25">
      <c r="B190" s="216"/>
      <c r="C190" s="217"/>
      <c r="D190" s="196" t="s">
        <v>162</v>
      </c>
      <c r="E190" s="218" t="s">
        <v>1</v>
      </c>
      <c r="F190" s="219" t="s">
        <v>166</v>
      </c>
      <c r="G190" s="217"/>
      <c r="H190" s="220">
        <v>23.847999999999999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162</v>
      </c>
      <c r="AU190" s="226" t="s">
        <v>84</v>
      </c>
      <c r="AV190" s="15" t="s">
        <v>157</v>
      </c>
      <c r="AW190" s="15" t="s">
        <v>32</v>
      </c>
      <c r="AX190" s="15" t="s">
        <v>82</v>
      </c>
      <c r="AY190" s="226" t="s">
        <v>150</v>
      </c>
    </row>
    <row r="191" spans="1:65" s="2" customFormat="1" ht="33" customHeight="1">
      <c r="A191" s="34"/>
      <c r="B191" s="35"/>
      <c r="C191" s="181" t="s">
        <v>206</v>
      </c>
      <c r="D191" s="181" t="s">
        <v>152</v>
      </c>
      <c r="E191" s="182" t="s">
        <v>207</v>
      </c>
      <c r="F191" s="183" t="s">
        <v>208</v>
      </c>
      <c r="G191" s="184" t="s">
        <v>209</v>
      </c>
      <c r="H191" s="185">
        <v>47.695999999999998</v>
      </c>
      <c r="I191" s="186"/>
      <c r="J191" s="187">
        <f>ROUND(I191*H191,2)</f>
        <v>0</v>
      </c>
      <c r="K191" s="183" t="s">
        <v>156</v>
      </c>
      <c r="L191" s="39"/>
      <c r="M191" s="188" t="s">
        <v>1</v>
      </c>
      <c r="N191" s="189" t="s">
        <v>42</v>
      </c>
      <c r="O191" s="71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2" t="s">
        <v>157</v>
      </c>
      <c r="AT191" s="192" t="s">
        <v>152</v>
      </c>
      <c r="AU191" s="192" t="s">
        <v>84</v>
      </c>
      <c r="AY191" s="17" t="s">
        <v>150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7" t="s">
        <v>82</v>
      </c>
      <c r="BK191" s="193">
        <f>ROUND(I191*H191,2)</f>
        <v>0</v>
      </c>
      <c r="BL191" s="17" t="s">
        <v>157</v>
      </c>
      <c r="BM191" s="192" t="s">
        <v>210</v>
      </c>
    </row>
    <row r="192" spans="1:65" s="13" customFormat="1" ht="11.25">
      <c r="B192" s="194"/>
      <c r="C192" s="195"/>
      <c r="D192" s="196" t="s">
        <v>162</v>
      </c>
      <c r="E192" s="197" t="s">
        <v>1</v>
      </c>
      <c r="F192" s="198" t="s">
        <v>177</v>
      </c>
      <c r="G192" s="195"/>
      <c r="H192" s="197" t="s">
        <v>1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162</v>
      </c>
      <c r="AU192" s="204" t="s">
        <v>84</v>
      </c>
      <c r="AV192" s="13" t="s">
        <v>82</v>
      </c>
      <c r="AW192" s="13" t="s">
        <v>32</v>
      </c>
      <c r="AX192" s="13" t="s">
        <v>77</v>
      </c>
      <c r="AY192" s="204" t="s">
        <v>150</v>
      </c>
    </row>
    <row r="193" spans="1:65" s="14" customFormat="1" ht="11.25">
      <c r="B193" s="205"/>
      <c r="C193" s="206"/>
      <c r="D193" s="196" t="s">
        <v>162</v>
      </c>
      <c r="E193" s="207" t="s">
        <v>1</v>
      </c>
      <c r="F193" s="208" t="s">
        <v>192</v>
      </c>
      <c r="G193" s="206"/>
      <c r="H193" s="209">
        <v>2.2000000000000002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162</v>
      </c>
      <c r="AU193" s="215" t="s">
        <v>84</v>
      </c>
      <c r="AV193" s="14" t="s">
        <v>84</v>
      </c>
      <c r="AW193" s="14" t="s">
        <v>32</v>
      </c>
      <c r="AX193" s="14" t="s">
        <v>77</v>
      </c>
      <c r="AY193" s="215" t="s">
        <v>150</v>
      </c>
    </row>
    <row r="194" spans="1:65" s="13" customFormat="1" ht="11.25">
      <c r="B194" s="194"/>
      <c r="C194" s="195"/>
      <c r="D194" s="196" t="s">
        <v>162</v>
      </c>
      <c r="E194" s="197" t="s">
        <v>1</v>
      </c>
      <c r="F194" s="198" t="s">
        <v>172</v>
      </c>
      <c r="G194" s="195"/>
      <c r="H194" s="197" t="s">
        <v>1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162</v>
      </c>
      <c r="AU194" s="204" t="s">
        <v>84</v>
      </c>
      <c r="AV194" s="13" t="s">
        <v>82</v>
      </c>
      <c r="AW194" s="13" t="s">
        <v>32</v>
      </c>
      <c r="AX194" s="13" t="s">
        <v>77</v>
      </c>
      <c r="AY194" s="204" t="s">
        <v>150</v>
      </c>
    </row>
    <row r="195" spans="1:65" s="14" customFormat="1" ht="11.25">
      <c r="B195" s="205"/>
      <c r="C195" s="206"/>
      <c r="D195" s="196" t="s">
        <v>162</v>
      </c>
      <c r="E195" s="207" t="s">
        <v>1</v>
      </c>
      <c r="F195" s="208" t="s">
        <v>201</v>
      </c>
      <c r="G195" s="206"/>
      <c r="H195" s="209">
        <v>21.648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162</v>
      </c>
      <c r="AU195" s="215" t="s">
        <v>84</v>
      </c>
      <c r="AV195" s="14" t="s">
        <v>84</v>
      </c>
      <c r="AW195" s="14" t="s">
        <v>32</v>
      </c>
      <c r="AX195" s="14" t="s">
        <v>77</v>
      </c>
      <c r="AY195" s="215" t="s">
        <v>150</v>
      </c>
    </row>
    <row r="196" spans="1:65" s="15" customFormat="1" ht="11.25">
      <c r="B196" s="216"/>
      <c r="C196" s="217"/>
      <c r="D196" s="196" t="s">
        <v>162</v>
      </c>
      <c r="E196" s="218" t="s">
        <v>1</v>
      </c>
      <c r="F196" s="219" t="s">
        <v>166</v>
      </c>
      <c r="G196" s="217"/>
      <c r="H196" s="220">
        <v>23.847999999999999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162</v>
      </c>
      <c r="AU196" s="226" t="s">
        <v>84</v>
      </c>
      <c r="AV196" s="15" t="s">
        <v>157</v>
      </c>
      <c r="AW196" s="15" t="s">
        <v>32</v>
      </c>
      <c r="AX196" s="15" t="s">
        <v>82</v>
      </c>
      <c r="AY196" s="226" t="s">
        <v>150</v>
      </c>
    </row>
    <row r="197" spans="1:65" s="14" customFormat="1" ht="11.25">
      <c r="B197" s="205"/>
      <c r="C197" s="206"/>
      <c r="D197" s="196" t="s">
        <v>162</v>
      </c>
      <c r="E197" s="206"/>
      <c r="F197" s="208" t="s">
        <v>211</v>
      </c>
      <c r="G197" s="206"/>
      <c r="H197" s="209">
        <v>47.695999999999998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162</v>
      </c>
      <c r="AU197" s="215" t="s">
        <v>84</v>
      </c>
      <c r="AV197" s="14" t="s">
        <v>84</v>
      </c>
      <c r="AW197" s="14" t="s">
        <v>4</v>
      </c>
      <c r="AX197" s="14" t="s">
        <v>82</v>
      </c>
      <c r="AY197" s="215" t="s">
        <v>150</v>
      </c>
    </row>
    <row r="198" spans="1:65" s="2" customFormat="1" ht="24.2" customHeight="1">
      <c r="A198" s="34"/>
      <c r="B198" s="35"/>
      <c r="C198" s="181" t="s">
        <v>8</v>
      </c>
      <c r="D198" s="181" t="s">
        <v>152</v>
      </c>
      <c r="E198" s="182" t="s">
        <v>212</v>
      </c>
      <c r="F198" s="183" t="s">
        <v>213</v>
      </c>
      <c r="G198" s="184" t="s">
        <v>170</v>
      </c>
      <c r="H198" s="185">
        <v>57.561</v>
      </c>
      <c r="I198" s="186"/>
      <c r="J198" s="187">
        <f>ROUND(I198*H198,2)</f>
        <v>0</v>
      </c>
      <c r="K198" s="183" t="s">
        <v>156</v>
      </c>
      <c r="L198" s="39"/>
      <c r="M198" s="188" t="s">
        <v>1</v>
      </c>
      <c r="N198" s="189" t="s">
        <v>42</v>
      </c>
      <c r="O198" s="71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2" t="s">
        <v>157</v>
      </c>
      <c r="AT198" s="192" t="s">
        <v>152</v>
      </c>
      <c r="AU198" s="192" t="s">
        <v>84</v>
      </c>
      <c r="AY198" s="17" t="s">
        <v>150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7" t="s">
        <v>82</v>
      </c>
      <c r="BK198" s="193">
        <f>ROUND(I198*H198,2)</f>
        <v>0</v>
      </c>
      <c r="BL198" s="17" t="s">
        <v>157</v>
      </c>
      <c r="BM198" s="192" t="s">
        <v>214</v>
      </c>
    </row>
    <row r="199" spans="1:65" s="13" customFormat="1" ht="11.25">
      <c r="B199" s="194"/>
      <c r="C199" s="195"/>
      <c r="D199" s="196" t="s">
        <v>162</v>
      </c>
      <c r="E199" s="197" t="s">
        <v>1</v>
      </c>
      <c r="F199" s="198" t="s">
        <v>177</v>
      </c>
      <c r="G199" s="195"/>
      <c r="H199" s="197" t="s">
        <v>1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162</v>
      </c>
      <c r="AU199" s="204" t="s">
        <v>84</v>
      </c>
      <c r="AV199" s="13" t="s">
        <v>82</v>
      </c>
      <c r="AW199" s="13" t="s">
        <v>32</v>
      </c>
      <c r="AX199" s="13" t="s">
        <v>77</v>
      </c>
      <c r="AY199" s="204" t="s">
        <v>150</v>
      </c>
    </row>
    <row r="200" spans="1:65" s="14" customFormat="1" ht="11.25">
      <c r="B200" s="205"/>
      <c r="C200" s="206"/>
      <c r="D200" s="196" t="s">
        <v>162</v>
      </c>
      <c r="E200" s="207" t="s">
        <v>1</v>
      </c>
      <c r="F200" s="208" t="s">
        <v>215</v>
      </c>
      <c r="G200" s="206"/>
      <c r="H200" s="209">
        <v>6.05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162</v>
      </c>
      <c r="AU200" s="215" t="s">
        <v>84</v>
      </c>
      <c r="AV200" s="14" t="s">
        <v>84</v>
      </c>
      <c r="AW200" s="14" t="s">
        <v>32</v>
      </c>
      <c r="AX200" s="14" t="s">
        <v>77</v>
      </c>
      <c r="AY200" s="215" t="s">
        <v>150</v>
      </c>
    </row>
    <row r="201" spans="1:65" s="13" customFormat="1" ht="11.25">
      <c r="B201" s="194"/>
      <c r="C201" s="195"/>
      <c r="D201" s="196" t="s">
        <v>162</v>
      </c>
      <c r="E201" s="197" t="s">
        <v>1</v>
      </c>
      <c r="F201" s="198" t="s">
        <v>172</v>
      </c>
      <c r="G201" s="195"/>
      <c r="H201" s="197" t="s">
        <v>1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162</v>
      </c>
      <c r="AU201" s="204" t="s">
        <v>84</v>
      </c>
      <c r="AV201" s="13" t="s">
        <v>82</v>
      </c>
      <c r="AW201" s="13" t="s">
        <v>32</v>
      </c>
      <c r="AX201" s="13" t="s">
        <v>77</v>
      </c>
      <c r="AY201" s="204" t="s">
        <v>150</v>
      </c>
    </row>
    <row r="202" spans="1:65" s="14" customFormat="1" ht="11.25">
      <c r="B202" s="205"/>
      <c r="C202" s="206"/>
      <c r="D202" s="196" t="s">
        <v>162</v>
      </c>
      <c r="E202" s="207" t="s">
        <v>1</v>
      </c>
      <c r="F202" s="208" t="s">
        <v>216</v>
      </c>
      <c r="G202" s="206"/>
      <c r="H202" s="209">
        <v>51.511000000000003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162</v>
      </c>
      <c r="AU202" s="215" t="s">
        <v>84</v>
      </c>
      <c r="AV202" s="14" t="s">
        <v>84</v>
      </c>
      <c r="AW202" s="14" t="s">
        <v>32</v>
      </c>
      <c r="AX202" s="14" t="s">
        <v>77</v>
      </c>
      <c r="AY202" s="215" t="s">
        <v>150</v>
      </c>
    </row>
    <row r="203" spans="1:65" s="15" customFormat="1" ht="11.25">
      <c r="B203" s="216"/>
      <c r="C203" s="217"/>
      <c r="D203" s="196" t="s">
        <v>162</v>
      </c>
      <c r="E203" s="218" t="s">
        <v>1</v>
      </c>
      <c r="F203" s="219" t="s">
        <v>166</v>
      </c>
      <c r="G203" s="217"/>
      <c r="H203" s="220">
        <v>57.561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162</v>
      </c>
      <c r="AU203" s="226" t="s">
        <v>84</v>
      </c>
      <c r="AV203" s="15" t="s">
        <v>157</v>
      </c>
      <c r="AW203" s="15" t="s">
        <v>32</v>
      </c>
      <c r="AX203" s="15" t="s">
        <v>82</v>
      </c>
      <c r="AY203" s="226" t="s">
        <v>150</v>
      </c>
    </row>
    <row r="204" spans="1:65" s="2" customFormat="1" ht="24.2" customHeight="1">
      <c r="A204" s="34"/>
      <c r="B204" s="35"/>
      <c r="C204" s="181" t="s">
        <v>217</v>
      </c>
      <c r="D204" s="181" t="s">
        <v>152</v>
      </c>
      <c r="E204" s="182" t="s">
        <v>218</v>
      </c>
      <c r="F204" s="183" t="s">
        <v>219</v>
      </c>
      <c r="G204" s="184" t="s">
        <v>170</v>
      </c>
      <c r="H204" s="185">
        <v>1.65</v>
      </c>
      <c r="I204" s="186"/>
      <c r="J204" s="187">
        <f>ROUND(I204*H204,2)</f>
        <v>0</v>
      </c>
      <c r="K204" s="183" t="s">
        <v>156</v>
      </c>
      <c r="L204" s="39"/>
      <c r="M204" s="188" t="s">
        <v>1</v>
      </c>
      <c r="N204" s="189" t="s">
        <v>42</v>
      </c>
      <c r="O204" s="71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2" t="s">
        <v>157</v>
      </c>
      <c r="AT204" s="192" t="s">
        <v>152</v>
      </c>
      <c r="AU204" s="192" t="s">
        <v>84</v>
      </c>
      <c r="AY204" s="17" t="s">
        <v>150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7" t="s">
        <v>82</v>
      </c>
      <c r="BK204" s="193">
        <f>ROUND(I204*H204,2)</f>
        <v>0</v>
      </c>
      <c r="BL204" s="17" t="s">
        <v>157</v>
      </c>
      <c r="BM204" s="192" t="s">
        <v>220</v>
      </c>
    </row>
    <row r="205" spans="1:65" s="13" customFormat="1" ht="11.25">
      <c r="B205" s="194"/>
      <c r="C205" s="195"/>
      <c r="D205" s="196" t="s">
        <v>162</v>
      </c>
      <c r="E205" s="197" t="s">
        <v>1</v>
      </c>
      <c r="F205" s="198" t="s">
        <v>221</v>
      </c>
      <c r="G205" s="195"/>
      <c r="H205" s="197" t="s">
        <v>1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162</v>
      </c>
      <c r="AU205" s="204" t="s">
        <v>84</v>
      </c>
      <c r="AV205" s="13" t="s">
        <v>82</v>
      </c>
      <c r="AW205" s="13" t="s">
        <v>32</v>
      </c>
      <c r="AX205" s="13" t="s">
        <v>77</v>
      </c>
      <c r="AY205" s="204" t="s">
        <v>150</v>
      </c>
    </row>
    <row r="206" spans="1:65" s="14" customFormat="1" ht="11.25">
      <c r="B206" s="205"/>
      <c r="C206" s="206"/>
      <c r="D206" s="196" t="s">
        <v>162</v>
      </c>
      <c r="E206" s="207" t="s">
        <v>1</v>
      </c>
      <c r="F206" s="208" t="s">
        <v>222</v>
      </c>
      <c r="G206" s="206"/>
      <c r="H206" s="209">
        <v>1.65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162</v>
      </c>
      <c r="AU206" s="215" t="s">
        <v>84</v>
      </c>
      <c r="AV206" s="14" t="s">
        <v>84</v>
      </c>
      <c r="AW206" s="14" t="s">
        <v>32</v>
      </c>
      <c r="AX206" s="14" t="s">
        <v>82</v>
      </c>
      <c r="AY206" s="215" t="s">
        <v>150</v>
      </c>
    </row>
    <row r="207" spans="1:65" s="2" customFormat="1" ht="16.5" customHeight="1">
      <c r="A207" s="34"/>
      <c r="B207" s="35"/>
      <c r="C207" s="227" t="s">
        <v>223</v>
      </c>
      <c r="D207" s="227" t="s">
        <v>224</v>
      </c>
      <c r="E207" s="228" t="s">
        <v>225</v>
      </c>
      <c r="F207" s="229" t="s">
        <v>226</v>
      </c>
      <c r="G207" s="230" t="s">
        <v>209</v>
      </c>
      <c r="H207" s="231">
        <v>3.3</v>
      </c>
      <c r="I207" s="232"/>
      <c r="J207" s="233">
        <f>ROUND(I207*H207,2)</f>
        <v>0</v>
      </c>
      <c r="K207" s="229" t="s">
        <v>156</v>
      </c>
      <c r="L207" s="234"/>
      <c r="M207" s="235" t="s">
        <v>1</v>
      </c>
      <c r="N207" s="236" t="s">
        <v>42</v>
      </c>
      <c r="O207" s="71"/>
      <c r="P207" s="190">
        <f>O207*H207</f>
        <v>0</v>
      </c>
      <c r="Q207" s="190">
        <v>1</v>
      </c>
      <c r="R207" s="190">
        <f>Q207*H207</f>
        <v>3.3</v>
      </c>
      <c r="S207" s="190">
        <v>0</v>
      </c>
      <c r="T207" s="19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2" t="s">
        <v>193</v>
      </c>
      <c r="AT207" s="192" t="s">
        <v>224</v>
      </c>
      <c r="AU207" s="192" t="s">
        <v>84</v>
      </c>
      <c r="AY207" s="17" t="s">
        <v>150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7" t="s">
        <v>82</v>
      </c>
      <c r="BK207" s="193">
        <f>ROUND(I207*H207,2)</f>
        <v>0</v>
      </c>
      <c r="BL207" s="17" t="s">
        <v>157</v>
      </c>
      <c r="BM207" s="192" t="s">
        <v>227</v>
      </c>
    </row>
    <row r="208" spans="1:65" s="14" customFormat="1" ht="11.25">
      <c r="B208" s="205"/>
      <c r="C208" s="206"/>
      <c r="D208" s="196" t="s">
        <v>162</v>
      </c>
      <c r="E208" s="206"/>
      <c r="F208" s="208" t="s">
        <v>228</v>
      </c>
      <c r="G208" s="206"/>
      <c r="H208" s="209">
        <v>3.3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162</v>
      </c>
      <c r="AU208" s="215" t="s">
        <v>84</v>
      </c>
      <c r="AV208" s="14" t="s">
        <v>84</v>
      </c>
      <c r="AW208" s="14" t="s">
        <v>4</v>
      </c>
      <c r="AX208" s="14" t="s">
        <v>82</v>
      </c>
      <c r="AY208" s="215" t="s">
        <v>150</v>
      </c>
    </row>
    <row r="209" spans="1:65" s="2" customFormat="1" ht="16.5" customHeight="1">
      <c r="A209" s="34"/>
      <c r="B209" s="35"/>
      <c r="C209" s="181" t="s">
        <v>229</v>
      </c>
      <c r="D209" s="181" t="s">
        <v>152</v>
      </c>
      <c r="E209" s="182" t="s">
        <v>230</v>
      </c>
      <c r="F209" s="183" t="s">
        <v>231</v>
      </c>
      <c r="G209" s="184" t="s">
        <v>155</v>
      </c>
      <c r="H209" s="185">
        <v>35</v>
      </c>
      <c r="I209" s="186"/>
      <c r="J209" s="187">
        <f>ROUND(I209*H209,2)</f>
        <v>0</v>
      </c>
      <c r="K209" s="183" t="s">
        <v>1</v>
      </c>
      <c r="L209" s="39"/>
      <c r="M209" s="188" t="s">
        <v>1</v>
      </c>
      <c r="N209" s="189" t="s">
        <v>42</v>
      </c>
      <c r="O209" s="71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2" t="s">
        <v>157</v>
      </c>
      <c r="AT209" s="192" t="s">
        <v>152</v>
      </c>
      <c r="AU209" s="192" t="s">
        <v>84</v>
      </c>
      <c r="AY209" s="17" t="s">
        <v>150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7" t="s">
        <v>82</v>
      </c>
      <c r="BK209" s="193">
        <f>ROUND(I209*H209,2)</f>
        <v>0</v>
      </c>
      <c r="BL209" s="17" t="s">
        <v>157</v>
      </c>
      <c r="BM209" s="192" t="s">
        <v>232</v>
      </c>
    </row>
    <row r="210" spans="1:65" s="12" customFormat="1" ht="22.9" customHeight="1">
      <c r="B210" s="165"/>
      <c r="C210" s="166"/>
      <c r="D210" s="167" t="s">
        <v>76</v>
      </c>
      <c r="E210" s="179" t="s">
        <v>84</v>
      </c>
      <c r="F210" s="179" t="s">
        <v>233</v>
      </c>
      <c r="G210" s="166"/>
      <c r="H210" s="166"/>
      <c r="I210" s="169"/>
      <c r="J210" s="180">
        <f>BK210</f>
        <v>0</v>
      </c>
      <c r="K210" s="166"/>
      <c r="L210" s="171"/>
      <c r="M210" s="172"/>
      <c r="N210" s="173"/>
      <c r="O210" s="173"/>
      <c r="P210" s="174">
        <f>SUM(P211:P252)</f>
        <v>0</v>
      </c>
      <c r="Q210" s="173"/>
      <c r="R210" s="174">
        <f>SUM(R211:R252)</f>
        <v>81.566540589999988</v>
      </c>
      <c r="S210" s="173"/>
      <c r="T210" s="175">
        <f>SUM(T211:T252)</f>
        <v>0</v>
      </c>
      <c r="AR210" s="176" t="s">
        <v>82</v>
      </c>
      <c r="AT210" s="177" t="s">
        <v>76</v>
      </c>
      <c r="AU210" s="177" t="s">
        <v>82</v>
      </c>
      <c r="AY210" s="176" t="s">
        <v>150</v>
      </c>
      <c r="BK210" s="178">
        <f>SUM(BK211:BK252)</f>
        <v>0</v>
      </c>
    </row>
    <row r="211" spans="1:65" s="2" customFormat="1" ht="24.2" customHeight="1">
      <c r="A211" s="34"/>
      <c r="B211" s="35"/>
      <c r="C211" s="181" t="s">
        <v>234</v>
      </c>
      <c r="D211" s="181" t="s">
        <v>152</v>
      </c>
      <c r="E211" s="182" t="s">
        <v>235</v>
      </c>
      <c r="F211" s="183" t="s">
        <v>236</v>
      </c>
      <c r="G211" s="184" t="s">
        <v>155</v>
      </c>
      <c r="H211" s="185">
        <v>156</v>
      </c>
      <c r="I211" s="186"/>
      <c r="J211" s="187">
        <f>ROUND(I211*H211,2)</f>
        <v>0</v>
      </c>
      <c r="K211" s="183" t="s">
        <v>156</v>
      </c>
      <c r="L211" s="39"/>
      <c r="M211" s="188" t="s">
        <v>1</v>
      </c>
      <c r="N211" s="189" t="s">
        <v>42</v>
      </c>
      <c r="O211" s="71"/>
      <c r="P211" s="190">
        <f>O211*H211</f>
        <v>0</v>
      </c>
      <c r="Q211" s="190">
        <v>1E-4</v>
      </c>
      <c r="R211" s="190">
        <f>Q211*H211</f>
        <v>1.5600000000000001E-2</v>
      </c>
      <c r="S211" s="190">
        <v>0</v>
      </c>
      <c r="T211" s="19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2" t="s">
        <v>157</v>
      </c>
      <c r="AT211" s="192" t="s">
        <v>152</v>
      </c>
      <c r="AU211" s="192" t="s">
        <v>84</v>
      </c>
      <c r="AY211" s="17" t="s">
        <v>150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7" t="s">
        <v>82</v>
      </c>
      <c r="BK211" s="193">
        <f>ROUND(I211*H211,2)</f>
        <v>0</v>
      </c>
      <c r="BL211" s="17" t="s">
        <v>157</v>
      </c>
      <c r="BM211" s="192" t="s">
        <v>237</v>
      </c>
    </row>
    <row r="212" spans="1:65" s="13" customFormat="1" ht="11.25">
      <c r="B212" s="194"/>
      <c r="C212" s="195"/>
      <c r="D212" s="196" t="s">
        <v>162</v>
      </c>
      <c r="E212" s="197" t="s">
        <v>1</v>
      </c>
      <c r="F212" s="198" t="s">
        <v>238</v>
      </c>
      <c r="G212" s="195"/>
      <c r="H212" s="197" t="s">
        <v>1</v>
      </c>
      <c r="I212" s="199"/>
      <c r="J212" s="195"/>
      <c r="K212" s="195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162</v>
      </c>
      <c r="AU212" s="204" t="s">
        <v>84</v>
      </c>
      <c r="AV212" s="13" t="s">
        <v>82</v>
      </c>
      <c r="AW212" s="13" t="s">
        <v>32</v>
      </c>
      <c r="AX212" s="13" t="s">
        <v>77</v>
      </c>
      <c r="AY212" s="204" t="s">
        <v>150</v>
      </c>
    </row>
    <row r="213" spans="1:65" s="14" customFormat="1" ht="11.25">
      <c r="B213" s="205"/>
      <c r="C213" s="206"/>
      <c r="D213" s="196" t="s">
        <v>162</v>
      </c>
      <c r="E213" s="207" t="s">
        <v>1</v>
      </c>
      <c r="F213" s="208" t="s">
        <v>239</v>
      </c>
      <c r="G213" s="206"/>
      <c r="H213" s="209">
        <v>156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162</v>
      </c>
      <c r="AU213" s="215" t="s">
        <v>84</v>
      </c>
      <c r="AV213" s="14" t="s">
        <v>84</v>
      </c>
      <c r="AW213" s="14" t="s">
        <v>32</v>
      </c>
      <c r="AX213" s="14" t="s">
        <v>82</v>
      </c>
      <c r="AY213" s="215" t="s">
        <v>150</v>
      </c>
    </row>
    <row r="214" spans="1:65" s="2" customFormat="1" ht="24.2" customHeight="1">
      <c r="A214" s="34"/>
      <c r="B214" s="35"/>
      <c r="C214" s="227" t="s">
        <v>240</v>
      </c>
      <c r="D214" s="227" t="s">
        <v>224</v>
      </c>
      <c r="E214" s="228" t="s">
        <v>241</v>
      </c>
      <c r="F214" s="229" t="s">
        <v>242</v>
      </c>
      <c r="G214" s="230" t="s">
        <v>155</v>
      </c>
      <c r="H214" s="231">
        <v>184.78200000000001</v>
      </c>
      <c r="I214" s="232"/>
      <c r="J214" s="233">
        <f>ROUND(I214*H214,2)</f>
        <v>0</v>
      </c>
      <c r="K214" s="229" t="s">
        <v>156</v>
      </c>
      <c r="L214" s="234"/>
      <c r="M214" s="235" t="s">
        <v>1</v>
      </c>
      <c r="N214" s="236" t="s">
        <v>42</v>
      </c>
      <c r="O214" s="71"/>
      <c r="P214" s="190">
        <f>O214*H214</f>
        <v>0</v>
      </c>
      <c r="Q214" s="190">
        <v>5.0000000000000001E-4</v>
      </c>
      <c r="R214" s="190">
        <f>Q214*H214</f>
        <v>9.2391000000000001E-2</v>
      </c>
      <c r="S214" s="190">
        <v>0</v>
      </c>
      <c r="T214" s="191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2" t="s">
        <v>193</v>
      </c>
      <c r="AT214" s="192" t="s">
        <v>224</v>
      </c>
      <c r="AU214" s="192" t="s">
        <v>84</v>
      </c>
      <c r="AY214" s="17" t="s">
        <v>150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7" t="s">
        <v>82</v>
      </c>
      <c r="BK214" s="193">
        <f>ROUND(I214*H214,2)</f>
        <v>0</v>
      </c>
      <c r="BL214" s="17" t="s">
        <v>157</v>
      </c>
      <c r="BM214" s="192" t="s">
        <v>243</v>
      </c>
    </row>
    <row r="215" spans="1:65" s="14" customFormat="1" ht="11.25">
      <c r="B215" s="205"/>
      <c r="C215" s="206"/>
      <c r="D215" s="196" t="s">
        <v>162</v>
      </c>
      <c r="E215" s="206"/>
      <c r="F215" s="208" t="s">
        <v>244</v>
      </c>
      <c r="G215" s="206"/>
      <c r="H215" s="209">
        <v>184.78200000000001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162</v>
      </c>
      <c r="AU215" s="215" t="s">
        <v>84</v>
      </c>
      <c r="AV215" s="14" t="s">
        <v>84</v>
      </c>
      <c r="AW215" s="14" t="s">
        <v>4</v>
      </c>
      <c r="AX215" s="14" t="s">
        <v>82</v>
      </c>
      <c r="AY215" s="215" t="s">
        <v>150</v>
      </c>
    </row>
    <row r="216" spans="1:65" s="2" customFormat="1" ht="24.2" customHeight="1">
      <c r="A216" s="34"/>
      <c r="B216" s="35"/>
      <c r="C216" s="181" t="s">
        <v>245</v>
      </c>
      <c r="D216" s="181" t="s">
        <v>152</v>
      </c>
      <c r="E216" s="182" t="s">
        <v>246</v>
      </c>
      <c r="F216" s="183" t="s">
        <v>247</v>
      </c>
      <c r="G216" s="184" t="s">
        <v>170</v>
      </c>
      <c r="H216" s="185">
        <v>2.3010000000000002</v>
      </c>
      <c r="I216" s="186"/>
      <c r="J216" s="187">
        <f>ROUND(I216*H216,2)</f>
        <v>0</v>
      </c>
      <c r="K216" s="183" t="s">
        <v>156</v>
      </c>
      <c r="L216" s="39"/>
      <c r="M216" s="188" t="s">
        <v>1</v>
      </c>
      <c r="N216" s="189" t="s">
        <v>42</v>
      </c>
      <c r="O216" s="71"/>
      <c r="P216" s="190">
        <f>O216*H216</f>
        <v>0</v>
      </c>
      <c r="Q216" s="190">
        <v>2.16</v>
      </c>
      <c r="R216" s="190">
        <f>Q216*H216</f>
        <v>4.9701600000000008</v>
      </c>
      <c r="S216" s="190">
        <v>0</v>
      </c>
      <c r="T216" s="19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2" t="s">
        <v>157</v>
      </c>
      <c r="AT216" s="192" t="s">
        <v>152</v>
      </c>
      <c r="AU216" s="192" t="s">
        <v>84</v>
      </c>
      <c r="AY216" s="17" t="s">
        <v>150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7" t="s">
        <v>82</v>
      </c>
      <c r="BK216" s="193">
        <f>ROUND(I216*H216,2)</f>
        <v>0</v>
      </c>
      <c r="BL216" s="17" t="s">
        <v>157</v>
      </c>
      <c r="BM216" s="192" t="s">
        <v>248</v>
      </c>
    </row>
    <row r="217" spans="1:65" s="13" customFormat="1" ht="11.25">
      <c r="B217" s="194"/>
      <c r="C217" s="195"/>
      <c r="D217" s="196" t="s">
        <v>162</v>
      </c>
      <c r="E217" s="197" t="s">
        <v>1</v>
      </c>
      <c r="F217" s="198" t="s">
        <v>249</v>
      </c>
      <c r="G217" s="195"/>
      <c r="H217" s="197" t="s">
        <v>1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162</v>
      </c>
      <c r="AU217" s="204" t="s">
        <v>84</v>
      </c>
      <c r="AV217" s="13" t="s">
        <v>82</v>
      </c>
      <c r="AW217" s="13" t="s">
        <v>32</v>
      </c>
      <c r="AX217" s="13" t="s">
        <v>77</v>
      </c>
      <c r="AY217" s="204" t="s">
        <v>150</v>
      </c>
    </row>
    <row r="218" spans="1:65" s="14" customFormat="1" ht="11.25">
      <c r="B218" s="205"/>
      <c r="C218" s="206"/>
      <c r="D218" s="196" t="s">
        <v>162</v>
      </c>
      <c r="E218" s="207" t="s">
        <v>1</v>
      </c>
      <c r="F218" s="208" t="s">
        <v>250</v>
      </c>
      <c r="G218" s="206"/>
      <c r="H218" s="209">
        <v>2.3010000000000002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162</v>
      </c>
      <c r="AU218" s="215" t="s">
        <v>84</v>
      </c>
      <c r="AV218" s="14" t="s">
        <v>84</v>
      </c>
      <c r="AW218" s="14" t="s">
        <v>32</v>
      </c>
      <c r="AX218" s="14" t="s">
        <v>82</v>
      </c>
      <c r="AY218" s="215" t="s">
        <v>150</v>
      </c>
    </row>
    <row r="219" spans="1:65" s="2" customFormat="1" ht="24.2" customHeight="1">
      <c r="A219" s="34"/>
      <c r="B219" s="35"/>
      <c r="C219" s="181" t="s">
        <v>251</v>
      </c>
      <c r="D219" s="181" t="s">
        <v>152</v>
      </c>
      <c r="E219" s="182" t="s">
        <v>252</v>
      </c>
      <c r="F219" s="183" t="s">
        <v>253</v>
      </c>
      <c r="G219" s="184" t="s">
        <v>170</v>
      </c>
      <c r="H219" s="185">
        <v>6.1840000000000002</v>
      </c>
      <c r="I219" s="186"/>
      <c r="J219" s="187">
        <f>ROUND(I219*H219,2)</f>
        <v>0</v>
      </c>
      <c r="K219" s="183" t="s">
        <v>156</v>
      </c>
      <c r="L219" s="39"/>
      <c r="M219" s="188" t="s">
        <v>1</v>
      </c>
      <c r="N219" s="189" t="s">
        <v>42</v>
      </c>
      <c r="O219" s="71"/>
      <c r="P219" s="190">
        <f>O219*H219</f>
        <v>0</v>
      </c>
      <c r="Q219" s="190">
        <v>2.5018699999999998</v>
      </c>
      <c r="R219" s="190">
        <f>Q219*H219</f>
        <v>15.471564079999998</v>
      </c>
      <c r="S219" s="190">
        <v>0</v>
      </c>
      <c r="T219" s="191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2" t="s">
        <v>157</v>
      </c>
      <c r="AT219" s="192" t="s">
        <v>152</v>
      </c>
      <c r="AU219" s="192" t="s">
        <v>84</v>
      </c>
      <c r="AY219" s="17" t="s">
        <v>150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7" t="s">
        <v>82</v>
      </c>
      <c r="BK219" s="193">
        <f>ROUND(I219*H219,2)</f>
        <v>0</v>
      </c>
      <c r="BL219" s="17" t="s">
        <v>157</v>
      </c>
      <c r="BM219" s="192" t="s">
        <v>254</v>
      </c>
    </row>
    <row r="220" spans="1:65" s="13" customFormat="1" ht="11.25">
      <c r="B220" s="194"/>
      <c r="C220" s="195"/>
      <c r="D220" s="196" t="s">
        <v>162</v>
      </c>
      <c r="E220" s="197" t="s">
        <v>1</v>
      </c>
      <c r="F220" s="198" t="s">
        <v>255</v>
      </c>
      <c r="G220" s="195"/>
      <c r="H220" s="197" t="s">
        <v>1</v>
      </c>
      <c r="I220" s="199"/>
      <c r="J220" s="195"/>
      <c r="K220" s="195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162</v>
      </c>
      <c r="AU220" s="204" t="s">
        <v>84</v>
      </c>
      <c r="AV220" s="13" t="s">
        <v>82</v>
      </c>
      <c r="AW220" s="13" t="s">
        <v>32</v>
      </c>
      <c r="AX220" s="13" t="s">
        <v>77</v>
      </c>
      <c r="AY220" s="204" t="s">
        <v>150</v>
      </c>
    </row>
    <row r="221" spans="1:65" s="14" customFormat="1" ht="11.25">
      <c r="B221" s="205"/>
      <c r="C221" s="206"/>
      <c r="D221" s="196" t="s">
        <v>162</v>
      </c>
      <c r="E221" s="207" t="s">
        <v>1</v>
      </c>
      <c r="F221" s="208" t="s">
        <v>256</v>
      </c>
      <c r="G221" s="206"/>
      <c r="H221" s="209">
        <v>3.8879999999999999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162</v>
      </c>
      <c r="AU221" s="215" t="s">
        <v>84</v>
      </c>
      <c r="AV221" s="14" t="s">
        <v>84</v>
      </c>
      <c r="AW221" s="14" t="s">
        <v>32</v>
      </c>
      <c r="AX221" s="14" t="s">
        <v>77</v>
      </c>
      <c r="AY221" s="215" t="s">
        <v>150</v>
      </c>
    </row>
    <row r="222" spans="1:65" s="13" customFormat="1" ht="11.25">
      <c r="B222" s="194"/>
      <c r="C222" s="195"/>
      <c r="D222" s="196" t="s">
        <v>162</v>
      </c>
      <c r="E222" s="197" t="s">
        <v>1</v>
      </c>
      <c r="F222" s="198" t="s">
        <v>257</v>
      </c>
      <c r="G222" s="195"/>
      <c r="H222" s="197" t="s">
        <v>1</v>
      </c>
      <c r="I222" s="199"/>
      <c r="J222" s="195"/>
      <c r="K222" s="195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162</v>
      </c>
      <c r="AU222" s="204" t="s">
        <v>84</v>
      </c>
      <c r="AV222" s="13" t="s">
        <v>82</v>
      </c>
      <c r="AW222" s="13" t="s">
        <v>32</v>
      </c>
      <c r="AX222" s="13" t="s">
        <v>77</v>
      </c>
      <c r="AY222" s="204" t="s">
        <v>150</v>
      </c>
    </row>
    <row r="223" spans="1:65" s="14" customFormat="1" ht="11.25">
      <c r="B223" s="205"/>
      <c r="C223" s="206"/>
      <c r="D223" s="196" t="s">
        <v>162</v>
      </c>
      <c r="E223" s="207" t="s">
        <v>1</v>
      </c>
      <c r="F223" s="208" t="s">
        <v>258</v>
      </c>
      <c r="G223" s="206"/>
      <c r="H223" s="209">
        <v>1.9750000000000001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162</v>
      </c>
      <c r="AU223" s="215" t="s">
        <v>84</v>
      </c>
      <c r="AV223" s="14" t="s">
        <v>84</v>
      </c>
      <c r="AW223" s="14" t="s">
        <v>32</v>
      </c>
      <c r="AX223" s="14" t="s">
        <v>77</v>
      </c>
      <c r="AY223" s="215" t="s">
        <v>150</v>
      </c>
    </row>
    <row r="224" spans="1:65" s="13" customFormat="1" ht="11.25">
      <c r="B224" s="194"/>
      <c r="C224" s="195"/>
      <c r="D224" s="196" t="s">
        <v>162</v>
      </c>
      <c r="E224" s="197" t="s">
        <v>1</v>
      </c>
      <c r="F224" s="198" t="s">
        <v>259</v>
      </c>
      <c r="G224" s="195"/>
      <c r="H224" s="197" t="s">
        <v>1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162</v>
      </c>
      <c r="AU224" s="204" t="s">
        <v>84</v>
      </c>
      <c r="AV224" s="13" t="s">
        <v>82</v>
      </c>
      <c r="AW224" s="13" t="s">
        <v>32</v>
      </c>
      <c r="AX224" s="13" t="s">
        <v>77</v>
      </c>
      <c r="AY224" s="204" t="s">
        <v>150</v>
      </c>
    </row>
    <row r="225" spans="1:65" s="14" customFormat="1" ht="11.25">
      <c r="B225" s="205"/>
      <c r="C225" s="206"/>
      <c r="D225" s="196" t="s">
        <v>162</v>
      </c>
      <c r="E225" s="207" t="s">
        <v>1</v>
      </c>
      <c r="F225" s="208" t="s">
        <v>260</v>
      </c>
      <c r="G225" s="206"/>
      <c r="H225" s="209">
        <v>0.32100000000000001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162</v>
      </c>
      <c r="AU225" s="215" t="s">
        <v>84</v>
      </c>
      <c r="AV225" s="14" t="s">
        <v>84</v>
      </c>
      <c r="AW225" s="14" t="s">
        <v>32</v>
      </c>
      <c r="AX225" s="14" t="s">
        <v>77</v>
      </c>
      <c r="AY225" s="215" t="s">
        <v>150</v>
      </c>
    </row>
    <row r="226" spans="1:65" s="15" customFormat="1" ht="11.25">
      <c r="B226" s="216"/>
      <c r="C226" s="217"/>
      <c r="D226" s="196" t="s">
        <v>162</v>
      </c>
      <c r="E226" s="218" t="s">
        <v>1</v>
      </c>
      <c r="F226" s="219" t="s">
        <v>166</v>
      </c>
      <c r="G226" s="217"/>
      <c r="H226" s="220">
        <v>6.1839999999999993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162</v>
      </c>
      <c r="AU226" s="226" t="s">
        <v>84</v>
      </c>
      <c r="AV226" s="15" t="s">
        <v>157</v>
      </c>
      <c r="AW226" s="15" t="s">
        <v>32</v>
      </c>
      <c r="AX226" s="15" t="s">
        <v>82</v>
      </c>
      <c r="AY226" s="226" t="s">
        <v>150</v>
      </c>
    </row>
    <row r="227" spans="1:65" s="2" customFormat="1" ht="24.2" customHeight="1">
      <c r="A227" s="34"/>
      <c r="B227" s="35"/>
      <c r="C227" s="181" t="s">
        <v>261</v>
      </c>
      <c r="D227" s="181" t="s">
        <v>152</v>
      </c>
      <c r="E227" s="182" t="s">
        <v>262</v>
      </c>
      <c r="F227" s="183" t="s">
        <v>263</v>
      </c>
      <c r="G227" s="184" t="s">
        <v>170</v>
      </c>
      <c r="H227" s="185">
        <v>3.9529999999999998</v>
      </c>
      <c r="I227" s="186"/>
      <c r="J227" s="187">
        <f>ROUND(I227*H227,2)</f>
        <v>0</v>
      </c>
      <c r="K227" s="183" t="s">
        <v>156</v>
      </c>
      <c r="L227" s="39"/>
      <c r="M227" s="188" t="s">
        <v>1</v>
      </c>
      <c r="N227" s="189" t="s">
        <v>42</v>
      </c>
      <c r="O227" s="71"/>
      <c r="P227" s="190">
        <f>O227*H227</f>
        <v>0</v>
      </c>
      <c r="Q227" s="190">
        <v>2.5236100000000001</v>
      </c>
      <c r="R227" s="190">
        <f>Q227*H227</f>
        <v>9.9758303300000009</v>
      </c>
      <c r="S227" s="190">
        <v>0</v>
      </c>
      <c r="T227" s="19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2" t="s">
        <v>157</v>
      </c>
      <c r="AT227" s="192" t="s">
        <v>152</v>
      </c>
      <c r="AU227" s="192" t="s">
        <v>84</v>
      </c>
      <c r="AY227" s="17" t="s">
        <v>150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7" t="s">
        <v>82</v>
      </c>
      <c r="BK227" s="193">
        <f>ROUND(I227*H227,2)</f>
        <v>0</v>
      </c>
      <c r="BL227" s="17" t="s">
        <v>157</v>
      </c>
      <c r="BM227" s="192" t="s">
        <v>264</v>
      </c>
    </row>
    <row r="228" spans="1:65" s="13" customFormat="1" ht="11.25">
      <c r="B228" s="194"/>
      <c r="C228" s="195"/>
      <c r="D228" s="196" t="s">
        <v>162</v>
      </c>
      <c r="E228" s="197" t="s">
        <v>1</v>
      </c>
      <c r="F228" s="198" t="s">
        <v>265</v>
      </c>
      <c r="G228" s="195"/>
      <c r="H228" s="197" t="s">
        <v>1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162</v>
      </c>
      <c r="AU228" s="204" t="s">
        <v>84</v>
      </c>
      <c r="AV228" s="13" t="s">
        <v>82</v>
      </c>
      <c r="AW228" s="13" t="s">
        <v>32</v>
      </c>
      <c r="AX228" s="13" t="s">
        <v>77</v>
      </c>
      <c r="AY228" s="204" t="s">
        <v>150</v>
      </c>
    </row>
    <row r="229" spans="1:65" s="14" customFormat="1" ht="11.25">
      <c r="B229" s="205"/>
      <c r="C229" s="206"/>
      <c r="D229" s="196" t="s">
        <v>162</v>
      </c>
      <c r="E229" s="207" t="s">
        <v>1</v>
      </c>
      <c r="F229" s="208" t="s">
        <v>266</v>
      </c>
      <c r="G229" s="206"/>
      <c r="H229" s="209">
        <v>3.9529999999999998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162</v>
      </c>
      <c r="AU229" s="215" t="s">
        <v>84</v>
      </c>
      <c r="AV229" s="14" t="s">
        <v>84</v>
      </c>
      <c r="AW229" s="14" t="s">
        <v>32</v>
      </c>
      <c r="AX229" s="14" t="s">
        <v>82</v>
      </c>
      <c r="AY229" s="215" t="s">
        <v>150</v>
      </c>
    </row>
    <row r="230" spans="1:65" s="2" customFormat="1" ht="21.75" customHeight="1">
      <c r="A230" s="34"/>
      <c r="B230" s="35"/>
      <c r="C230" s="181" t="s">
        <v>7</v>
      </c>
      <c r="D230" s="181" t="s">
        <v>152</v>
      </c>
      <c r="E230" s="182" t="s">
        <v>267</v>
      </c>
      <c r="F230" s="183" t="s">
        <v>268</v>
      </c>
      <c r="G230" s="184" t="s">
        <v>209</v>
      </c>
      <c r="H230" s="185">
        <v>0.81</v>
      </c>
      <c r="I230" s="186"/>
      <c r="J230" s="187">
        <f>ROUND(I230*H230,2)</f>
        <v>0</v>
      </c>
      <c r="K230" s="183" t="s">
        <v>156</v>
      </c>
      <c r="L230" s="39"/>
      <c r="M230" s="188" t="s">
        <v>1</v>
      </c>
      <c r="N230" s="189" t="s">
        <v>42</v>
      </c>
      <c r="O230" s="71"/>
      <c r="P230" s="190">
        <f>O230*H230</f>
        <v>0</v>
      </c>
      <c r="Q230" s="190">
        <v>1.0606199999999999</v>
      </c>
      <c r="R230" s="190">
        <f>Q230*H230</f>
        <v>0.85910219999999993</v>
      </c>
      <c r="S230" s="190">
        <v>0</v>
      </c>
      <c r="T230" s="19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2" t="s">
        <v>157</v>
      </c>
      <c r="AT230" s="192" t="s">
        <v>152</v>
      </c>
      <c r="AU230" s="192" t="s">
        <v>84</v>
      </c>
      <c r="AY230" s="17" t="s">
        <v>150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7" t="s">
        <v>82</v>
      </c>
      <c r="BK230" s="193">
        <f>ROUND(I230*H230,2)</f>
        <v>0</v>
      </c>
      <c r="BL230" s="17" t="s">
        <v>157</v>
      </c>
      <c r="BM230" s="192" t="s">
        <v>269</v>
      </c>
    </row>
    <row r="231" spans="1:65" s="13" customFormat="1" ht="11.25">
      <c r="B231" s="194"/>
      <c r="C231" s="195"/>
      <c r="D231" s="196" t="s">
        <v>162</v>
      </c>
      <c r="E231" s="197" t="s">
        <v>1</v>
      </c>
      <c r="F231" s="198" t="s">
        <v>265</v>
      </c>
      <c r="G231" s="195"/>
      <c r="H231" s="197" t="s">
        <v>1</v>
      </c>
      <c r="I231" s="199"/>
      <c r="J231" s="195"/>
      <c r="K231" s="195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162</v>
      </c>
      <c r="AU231" s="204" t="s">
        <v>84</v>
      </c>
      <c r="AV231" s="13" t="s">
        <v>82</v>
      </c>
      <c r="AW231" s="13" t="s">
        <v>32</v>
      </c>
      <c r="AX231" s="13" t="s">
        <v>77</v>
      </c>
      <c r="AY231" s="204" t="s">
        <v>150</v>
      </c>
    </row>
    <row r="232" spans="1:65" s="14" customFormat="1" ht="11.25">
      <c r="B232" s="205"/>
      <c r="C232" s="206"/>
      <c r="D232" s="196" t="s">
        <v>162</v>
      </c>
      <c r="E232" s="207" t="s">
        <v>1</v>
      </c>
      <c r="F232" s="208" t="s">
        <v>270</v>
      </c>
      <c r="G232" s="206"/>
      <c r="H232" s="209">
        <v>0.58099999999999996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162</v>
      </c>
      <c r="AU232" s="215" t="s">
        <v>84</v>
      </c>
      <c r="AV232" s="14" t="s">
        <v>84</v>
      </c>
      <c r="AW232" s="14" t="s">
        <v>32</v>
      </c>
      <c r="AX232" s="14" t="s">
        <v>77</v>
      </c>
      <c r="AY232" s="215" t="s">
        <v>150</v>
      </c>
    </row>
    <row r="233" spans="1:65" s="13" customFormat="1" ht="11.25">
      <c r="B233" s="194"/>
      <c r="C233" s="195"/>
      <c r="D233" s="196" t="s">
        <v>162</v>
      </c>
      <c r="E233" s="197" t="s">
        <v>1</v>
      </c>
      <c r="F233" s="198" t="s">
        <v>257</v>
      </c>
      <c r="G233" s="195"/>
      <c r="H233" s="197" t="s">
        <v>1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162</v>
      </c>
      <c r="AU233" s="204" t="s">
        <v>84</v>
      </c>
      <c r="AV233" s="13" t="s">
        <v>82</v>
      </c>
      <c r="AW233" s="13" t="s">
        <v>32</v>
      </c>
      <c r="AX233" s="13" t="s">
        <v>77</v>
      </c>
      <c r="AY233" s="204" t="s">
        <v>150</v>
      </c>
    </row>
    <row r="234" spans="1:65" s="14" customFormat="1" ht="11.25">
      <c r="B234" s="205"/>
      <c r="C234" s="206"/>
      <c r="D234" s="196" t="s">
        <v>162</v>
      </c>
      <c r="E234" s="207" t="s">
        <v>1</v>
      </c>
      <c r="F234" s="208" t="s">
        <v>271</v>
      </c>
      <c r="G234" s="206"/>
      <c r="H234" s="209">
        <v>0.22900000000000001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162</v>
      </c>
      <c r="AU234" s="215" t="s">
        <v>84</v>
      </c>
      <c r="AV234" s="14" t="s">
        <v>84</v>
      </c>
      <c r="AW234" s="14" t="s">
        <v>32</v>
      </c>
      <c r="AX234" s="14" t="s">
        <v>77</v>
      </c>
      <c r="AY234" s="215" t="s">
        <v>150</v>
      </c>
    </row>
    <row r="235" spans="1:65" s="15" customFormat="1" ht="11.25">
      <c r="B235" s="216"/>
      <c r="C235" s="217"/>
      <c r="D235" s="196" t="s">
        <v>162</v>
      </c>
      <c r="E235" s="218" t="s">
        <v>1</v>
      </c>
      <c r="F235" s="219" t="s">
        <v>166</v>
      </c>
      <c r="G235" s="217"/>
      <c r="H235" s="220">
        <v>0.80999999999999994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162</v>
      </c>
      <c r="AU235" s="226" t="s">
        <v>84</v>
      </c>
      <c r="AV235" s="15" t="s">
        <v>157</v>
      </c>
      <c r="AW235" s="15" t="s">
        <v>32</v>
      </c>
      <c r="AX235" s="15" t="s">
        <v>82</v>
      </c>
      <c r="AY235" s="226" t="s">
        <v>150</v>
      </c>
    </row>
    <row r="236" spans="1:65" s="2" customFormat="1" ht="16.5" customHeight="1">
      <c r="A236" s="34"/>
      <c r="B236" s="35"/>
      <c r="C236" s="181" t="s">
        <v>272</v>
      </c>
      <c r="D236" s="181" t="s">
        <v>152</v>
      </c>
      <c r="E236" s="182" t="s">
        <v>273</v>
      </c>
      <c r="F236" s="183" t="s">
        <v>274</v>
      </c>
      <c r="G236" s="184" t="s">
        <v>209</v>
      </c>
      <c r="H236" s="185">
        <v>0.189</v>
      </c>
      <c r="I236" s="186"/>
      <c r="J236" s="187">
        <f>ROUND(I236*H236,2)</f>
        <v>0</v>
      </c>
      <c r="K236" s="183" t="s">
        <v>156</v>
      </c>
      <c r="L236" s="39"/>
      <c r="M236" s="188" t="s">
        <v>1</v>
      </c>
      <c r="N236" s="189" t="s">
        <v>42</v>
      </c>
      <c r="O236" s="71"/>
      <c r="P236" s="190">
        <f>O236*H236</f>
        <v>0</v>
      </c>
      <c r="Q236" s="190">
        <v>1.06277</v>
      </c>
      <c r="R236" s="190">
        <f>Q236*H236</f>
        <v>0.20086353000000001</v>
      </c>
      <c r="S236" s="190">
        <v>0</v>
      </c>
      <c r="T236" s="19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2" t="s">
        <v>157</v>
      </c>
      <c r="AT236" s="192" t="s">
        <v>152</v>
      </c>
      <c r="AU236" s="192" t="s">
        <v>84</v>
      </c>
      <c r="AY236" s="17" t="s">
        <v>150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7" t="s">
        <v>82</v>
      </c>
      <c r="BK236" s="193">
        <f>ROUND(I236*H236,2)</f>
        <v>0</v>
      </c>
      <c r="BL236" s="17" t="s">
        <v>157</v>
      </c>
      <c r="BM236" s="192" t="s">
        <v>275</v>
      </c>
    </row>
    <row r="237" spans="1:65" s="13" customFormat="1" ht="11.25">
      <c r="B237" s="194"/>
      <c r="C237" s="195"/>
      <c r="D237" s="196" t="s">
        <v>162</v>
      </c>
      <c r="E237" s="197" t="s">
        <v>1</v>
      </c>
      <c r="F237" s="198" t="s">
        <v>255</v>
      </c>
      <c r="G237" s="195"/>
      <c r="H237" s="197" t="s">
        <v>1</v>
      </c>
      <c r="I237" s="199"/>
      <c r="J237" s="195"/>
      <c r="K237" s="195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162</v>
      </c>
      <c r="AU237" s="204" t="s">
        <v>84</v>
      </c>
      <c r="AV237" s="13" t="s">
        <v>82</v>
      </c>
      <c r="AW237" s="13" t="s">
        <v>32</v>
      </c>
      <c r="AX237" s="13" t="s">
        <v>77</v>
      </c>
      <c r="AY237" s="204" t="s">
        <v>150</v>
      </c>
    </row>
    <row r="238" spans="1:65" s="14" customFormat="1" ht="11.25">
      <c r="B238" s="205"/>
      <c r="C238" s="206"/>
      <c r="D238" s="196" t="s">
        <v>162</v>
      </c>
      <c r="E238" s="207" t="s">
        <v>1</v>
      </c>
      <c r="F238" s="208" t="s">
        <v>276</v>
      </c>
      <c r="G238" s="206"/>
      <c r="H238" s="209">
        <v>0.189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162</v>
      </c>
      <c r="AU238" s="215" t="s">
        <v>84</v>
      </c>
      <c r="AV238" s="14" t="s">
        <v>84</v>
      </c>
      <c r="AW238" s="14" t="s">
        <v>32</v>
      </c>
      <c r="AX238" s="14" t="s">
        <v>82</v>
      </c>
      <c r="AY238" s="215" t="s">
        <v>150</v>
      </c>
    </row>
    <row r="239" spans="1:65" s="2" customFormat="1" ht="33" customHeight="1">
      <c r="A239" s="34"/>
      <c r="B239" s="35"/>
      <c r="C239" s="181" t="s">
        <v>277</v>
      </c>
      <c r="D239" s="181" t="s">
        <v>152</v>
      </c>
      <c r="E239" s="182" t="s">
        <v>278</v>
      </c>
      <c r="F239" s="183" t="s">
        <v>279</v>
      </c>
      <c r="G239" s="184" t="s">
        <v>170</v>
      </c>
      <c r="H239" s="185">
        <v>5.76</v>
      </c>
      <c r="I239" s="186"/>
      <c r="J239" s="187">
        <f>ROUND(I239*H239,2)</f>
        <v>0</v>
      </c>
      <c r="K239" s="183" t="s">
        <v>156</v>
      </c>
      <c r="L239" s="39"/>
      <c r="M239" s="188" t="s">
        <v>1</v>
      </c>
      <c r="N239" s="189" t="s">
        <v>42</v>
      </c>
      <c r="O239" s="71"/>
      <c r="P239" s="190">
        <f>O239*H239</f>
        <v>0</v>
      </c>
      <c r="Q239" s="190">
        <v>2.5504500000000001</v>
      </c>
      <c r="R239" s="190">
        <f>Q239*H239</f>
        <v>14.690592000000001</v>
      </c>
      <c r="S239" s="190">
        <v>0</v>
      </c>
      <c r="T239" s="19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2" t="s">
        <v>157</v>
      </c>
      <c r="AT239" s="192" t="s">
        <v>152</v>
      </c>
      <c r="AU239" s="192" t="s">
        <v>84</v>
      </c>
      <c r="AY239" s="17" t="s">
        <v>150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7" t="s">
        <v>82</v>
      </c>
      <c r="BK239" s="193">
        <f>ROUND(I239*H239,2)</f>
        <v>0</v>
      </c>
      <c r="BL239" s="17" t="s">
        <v>157</v>
      </c>
      <c r="BM239" s="192" t="s">
        <v>280</v>
      </c>
    </row>
    <row r="240" spans="1:65" s="14" customFormat="1" ht="11.25">
      <c r="B240" s="205"/>
      <c r="C240" s="206"/>
      <c r="D240" s="196" t="s">
        <v>162</v>
      </c>
      <c r="E240" s="207" t="s">
        <v>1</v>
      </c>
      <c r="F240" s="208" t="s">
        <v>281</v>
      </c>
      <c r="G240" s="206"/>
      <c r="H240" s="209">
        <v>5.76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162</v>
      </c>
      <c r="AU240" s="215" t="s">
        <v>84</v>
      </c>
      <c r="AV240" s="14" t="s">
        <v>84</v>
      </c>
      <c r="AW240" s="14" t="s">
        <v>32</v>
      </c>
      <c r="AX240" s="14" t="s">
        <v>82</v>
      </c>
      <c r="AY240" s="215" t="s">
        <v>150</v>
      </c>
    </row>
    <row r="241" spans="1:65" s="2" customFormat="1" ht="24.2" customHeight="1">
      <c r="A241" s="34"/>
      <c r="B241" s="35"/>
      <c r="C241" s="181" t="s">
        <v>282</v>
      </c>
      <c r="D241" s="181" t="s">
        <v>152</v>
      </c>
      <c r="E241" s="182" t="s">
        <v>283</v>
      </c>
      <c r="F241" s="183" t="s">
        <v>284</v>
      </c>
      <c r="G241" s="184" t="s">
        <v>170</v>
      </c>
      <c r="H241" s="185">
        <v>13.022</v>
      </c>
      <c r="I241" s="186"/>
      <c r="J241" s="187">
        <f>ROUND(I241*H241,2)</f>
        <v>0</v>
      </c>
      <c r="K241" s="183" t="s">
        <v>156</v>
      </c>
      <c r="L241" s="39"/>
      <c r="M241" s="188" t="s">
        <v>1</v>
      </c>
      <c r="N241" s="189" t="s">
        <v>42</v>
      </c>
      <c r="O241" s="71"/>
      <c r="P241" s="190">
        <f>O241*H241</f>
        <v>0</v>
      </c>
      <c r="Q241" s="190">
        <v>2.5234999999999999</v>
      </c>
      <c r="R241" s="190">
        <f>Q241*H241</f>
        <v>32.861016999999997</v>
      </c>
      <c r="S241" s="190">
        <v>0</v>
      </c>
      <c r="T241" s="191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2" t="s">
        <v>157</v>
      </c>
      <c r="AT241" s="192" t="s">
        <v>152</v>
      </c>
      <c r="AU241" s="192" t="s">
        <v>84</v>
      </c>
      <c r="AY241" s="17" t="s">
        <v>150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7" t="s">
        <v>82</v>
      </c>
      <c r="BK241" s="193">
        <f>ROUND(I241*H241,2)</f>
        <v>0</v>
      </c>
      <c r="BL241" s="17" t="s">
        <v>157</v>
      </c>
      <c r="BM241" s="192" t="s">
        <v>285</v>
      </c>
    </row>
    <row r="242" spans="1:65" s="13" customFormat="1" ht="11.25">
      <c r="B242" s="194"/>
      <c r="C242" s="195"/>
      <c r="D242" s="196" t="s">
        <v>162</v>
      </c>
      <c r="E242" s="197" t="s">
        <v>1</v>
      </c>
      <c r="F242" s="198" t="s">
        <v>286</v>
      </c>
      <c r="G242" s="195"/>
      <c r="H242" s="197" t="s">
        <v>1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162</v>
      </c>
      <c r="AU242" s="204" t="s">
        <v>84</v>
      </c>
      <c r="AV242" s="13" t="s">
        <v>82</v>
      </c>
      <c r="AW242" s="13" t="s">
        <v>32</v>
      </c>
      <c r="AX242" s="13" t="s">
        <v>77</v>
      </c>
      <c r="AY242" s="204" t="s">
        <v>150</v>
      </c>
    </row>
    <row r="243" spans="1:65" s="14" customFormat="1" ht="11.25">
      <c r="B243" s="205"/>
      <c r="C243" s="206"/>
      <c r="D243" s="196" t="s">
        <v>162</v>
      </c>
      <c r="E243" s="207" t="s">
        <v>1</v>
      </c>
      <c r="F243" s="208" t="s">
        <v>287</v>
      </c>
      <c r="G243" s="206"/>
      <c r="H243" s="209">
        <v>13.022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162</v>
      </c>
      <c r="AU243" s="215" t="s">
        <v>84</v>
      </c>
      <c r="AV243" s="14" t="s">
        <v>84</v>
      </c>
      <c r="AW243" s="14" t="s">
        <v>32</v>
      </c>
      <c r="AX243" s="14" t="s">
        <v>82</v>
      </c>
      <c r="AY243" s="215" t="s">
        <v>150</v>
      </c>
    </row>
    <row r="244" spans="1:65" s="2" customFormat="1" ht="16.5" customHeight="1">
      <c r="A244" s="34"/>
      <c r="B244" s="35"/>
      <c r="C244" s="181" t="s">
        <v>164</v>
      </c>
      <c r="D244" s="181" t="s">
        <v>152</v>
      </c>
      <c r="E244" s="182" t="s">
        <v>288</v>
      </c>
      <c r="F244" s="183" t="s">
        <v>289</v>
      </c>
      <c r="G244" s="184" t="s">
        <v>155</v>
      </c>
      <c r="H244" s="185">
        <v>104.179</v>
      </c>
      <c r="I244" s="186"/>
      <c r="J244" s="187">
        <f>ROUND(I244*H244,2)</f>
        <v>0</v>
      </c>
      <c r="K244" s="183" t="s">
        <v>156</v>
      </c>
      <c r="L244" s="39"/>
      <c r="M244" s="188" t="s">
        <v>1</v>
      </c>
      <c r="N244" s="189" t="s">
        <v>42</v>
      </c>
      <c r="O244" s="71"/>
      <c r="P244" s="190">
        <f>O244*H244</f>
        <v>0</v>
      </c>
      <c r="Q244" s="190">
        <v>2.7499999999999998E-3</v>
      </c>
      <c r="R244" s="190">
        <f>Q244*H244</f>
        <v>0.28649225</v>
      </c>
      <c r="S244" s="190">
        <v>0</v>
      </c>
      <c r="T244" s="19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2" t="s">
        <v>157</v>
      </c>
      <c r="AT244" s="192" t="s">
        <v>152</v>
      </c>
      <c r="AU244" s="192" t="s">
        <v>84</v>
      </c>
      <c r="AY244" s="17" t="s">
        <v>150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7" t="s">
        <v>82</v>
      </c>
      <c r="BK244" s="193">
        <f>ROUND(I244*H244,2)</f>
        <v>0</v>
      </c>
      <c r="BL244" s="17" t="s">
        <v>157</v>
      </c>
      <c r="BM244" s="192" t="s">
        <v>290</v>
      </c>
    </row>
    <row r="245" spans="1:65" s="13" customFormat="1" ht="11.25">
      <c r="B245" s="194"/>
      <c r="C245" s="195"/>
      <c r="D245" s="196" t="s">
        <v>162</v>
      </c>
      <c r="E245" s="197" t="s">
        <v>1</v>
      </c>
      <c r="F245" s="198" t="s">
        <v>286</v>
      </c>
      <c r="G245" s="195"/>
      <c r="H245" s="197" t="s">
        <v>1</v>
      </c>
      <c r="I245" s="199"/>
      <c r="J245" s="195"/>
      <c r="K245" s="195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162</v>
      </c>
      <c r="AU245" s="204" t="s">
        <v>84</v>
      </c>
      <c r="AV245" s="13" t="s">
        <v>82</v>
      </c>
      <c r="AW245" s="13" t="s">
        <v>32</v>
      </c>
      <c r="AX245" s="13" t="s">
        <v>77</v>
      </c>
      <c r="AY245" s="204" t="s">
        <v>150</v>
      </c>
    </row>
    <row r="246" spans="1:65" s="14" customFormat="1" ht="11.25">
      <c r="B246" s="205"/>
      <c r="C246" s="206"/>
      <c r="D246" s="196" t="s">
        <v>162</v>
      </c>
      <c r="E246" s="207" t="s">
        <v>1</v>
      </c>
      <c r="F246" s="208" t="s">
        <v>291</v>
      </c>
      <c r="G246" s="206"/>
      <c r="H246" s="209">
        <v>104.179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162</v>
      </c>
      <c r="AU246" s="215" t="s">
        <v>84</v>
      </c>
      <c r="AV246" s="14" t="s">
        <v>84</v>
      </c>
      <c r="AW246" s="14" t="s">
        <v>32</v>
      </c>
      <c r="AX246" s="14" t="s">
        <v>82</v>
      </c>
      <c r="AY246" s="215" t="s">
        <v>150</v>
      </c>
    </row>
    <row r="247" spans="1:65" s="2" customFormat="1" ht="21.75" customHeight="1">
      <c r="A247" s="34"/>
      <c r="B247" s="35"/>
      <c r="C247" s="181" t="s">
        <v>292</v>
      </c>
      <c r="D247" s="181" t="s">
        <v>152</v>
      </c>
      <c r="E247" s="182" t="s">
        <v>293</v>
      </c>
      <c r="F247" s="183" t="s">
        <v>294</v>
      </c>
      <c r="G247" s="184" t="s">
        <v>155</v>
      </c>
      <c r="H247" s="185">
        <v>104.179</v>
      </c>
      <c r="I247" s="186"/>
      <c r="J247" s="187">
        <f>ROUND(I247*H247,2)</f>
        <v>0</v>
      </c>
      <c r="K247" s="183" t="s">
        <v>156</v>
      </c>
      <c r="L247" s="39"/>
      <c r="M247" s="188" t="s">
        <v>1</v>
      </c>
      <c r="N247" s="189" t="s">
        <v>42</v>
      </c>
      <c r="O247" s="71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2" t="s">
        <v>157</v>
      </c>
      <c r="AT247" s="192" t="s">
        <v>152</v>
      </c>
      <c r="AU247" s="192" t="s">
        <v>84</v>
      </c>
      <c r="AY247" s="17" t="s">
        <v>150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7" t="s">
        <v>82</v>
      </c>
      <c r="BK247" s="193">
        <f>ROUND(I247*H247,2)</f>
        <v>0</v>
      </c>
      <c r="BL247" s="17" t="s">
        <v>157</v>
      </c>
      <c r="BM247" s="192" t="s">
        <v>295</v>
      </c>
    </row>
    <row r="248" spans="1:65" s="2" customFormat="1" ht="24.2" customHeight="1">
      <c r="A248" s="34"/>
      <c r="B248" s="35"/>
      <c r="C248" s="181" t="s">
        <v>296</v>
      </c>
      <c r="D248" s="181" t="s">
        <v>152</v>
      </c>
      <c r="E248" s="182" t="s">
        <v>297</v>
      </c>
      <c r="F248" s="183" t="s">
        <v>298</v>
      </c>
      <c r="G248" s="184" t="s">
        <v>155</v>
      </c>
      <c r="H248" s="185">
        <v>9.6</v>
      </c>
      <c r="I248" s="186"/>
      <c r="J248" s="187">
        <f>ROUND(I248*H248,2)</f>
        <v>0</v>
      </c>
      <c r="K248" s="183" t="s">
        <v>156</v>
      </c>
      <c r="L248" s="39"/>
      <c r="M248" s="188" t="s">
        <v>1</v>
      </c>
      <c r="N248" s="189" t="s">
        <v>42</v>
      </c>
      <c r="O248" s="71"/>
      <c r="P248" s="190">
        <f>O248*H248</f>
        <v>0</v>
      </c>
      <c r="Q248" s="190">
        <v>7.7000000000000002E-3</v>
      </c>
      <c r="R248" s="190">
        <f>Q248*H248</f>
        <v>7.392E-2</v>
      </c>
      <c r="S248" s="190">
        <v>0</v>
      </c>
      <c r="T248" s="19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2" t="s">
        <v>157</v>
      </c>
      <c r="AT248" s="192" t="s">
        <v>152</v>
      </c>
      <c r="AU248" s="192" t="s">
        <v>84</v>
      </c>
      <c r="AY248" s="17" t="s">
        <v>150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7" t="s">
        <v>82</v>
      </c>
      <c r="BK248" s="193">
        <f>ROUND(I248*H248,2)</f>
        <v>0</v>
      </c>
      <c r="BL248" s="17" t="s">
        <v>157</v>
      </c>
      <c r="BM248" s="192" t="s">
        <v>299</v>
      </c>
    </row>
    <row r="249" spans="1:65" s="2" customFormat="1" ht="24.2" customHeight="1">
      <c r="A249" s="34"/>
      <c r="B249" s="35"/>
      <c r="C249" s="181" t="s">
        <v>300</v>
      </c>
      <c r="D249" s="181" t="s">
        <v>152</v>
      </c>
      <c r="E249" s="182" t="s">
        <v>301</v>
      </c>
      <c r="F249" s="183" t="s">
        <v>302</v>
      </c>
      <c r="G249" s="184" t="s">
        <v>155</v>
      </c>
      <c r="H249" s="185">
        <v>9.6</v>
      </c>
      <c r="I249" s="186"/>
      <c r="J249" s="187">
        <f>ROUND(I249*H249,2)</f>
        <v>0</v>
      </c>
      <c r="K249" s="183" t="s">
        <v>156</v>
      </c>
      <c r="L249" s="39"/>
      <c r="M249" s="188" t="s">
        <v>1</v>
      </c>
      <c r="N249" s="189" t="s">
        <v>42</v>
      </c>
      <c r="O249" s="71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2" t="s">
        <v>157</v>
      </c>
      <c r="AT249" s="192" t="s">
        <v>152</v>
      </c>
      <c r="AU249" s="192" t="s">
        <v>84</v>
      </c>
      <c r="AY249" s="17" t="s">
        <v>150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7" t="s">
        <v>82</v>
      </c>
      <c r="BK249" s="193">
        <f>ROUND(I249*H249,2)</f>
        <v>0</v>
      </c>
      <c r="BL249" s="17" t="s">
        <v>157</v>
      </c>
      <c r="BM249" s="192" t="s">
        <v>303</v>
      </c>
    </row>
    <row r="250" spans="1:65" s="2" customFormat="1" ht="24.2" customHeight="1">
      <c r="A250" s="34"/>
      <c r="B250" s="35"/>
      <c r="C250" s="181" t="s">
        <v>304</v>
      </c>
      <c r="D250" s="181" t="s">
        <v>152</v>
      </c>
      <c r="E250" s="182" t="s">
        <v>305</v>
      </c>
      <c r="F250" s="183" t="s">
        <v>306</v>
      </c>
      <c r="G250" s="184" t="s">
        <v>209</v>
      </c>
      <c r="H250" s="185">
        <v>1.9530000000000001</v>
      </c>
      <c r="I250" s="186"/>
      <c r="J250" s="187">
        <f>ROUND(I250*H250,2)</f>
        <v>0</v>
      </c>
      <c r="K250" s="183" t="s">
        <v>156</v>
      </c>
      <c r="L250" s="39"/>
      <c r="M250" s="188" t="s">
        <v>1</v>
      </c>
      <c r="N250" s="189" t="s">
        <v>42</v>
      </c>
      <c r="O250" s="71"/>
      <c r="P250" s="190">
        <f>O250*H250</f>
        <v>0</v>
      </c>
      <c r="Q250" s="190">
        <v>1.0593999999999999</v>
      </c>
      <c r="R250" s="190">
        <f>Q250*H250</f>
        <v>2.0690081999999999</v>
      </c>
      <c r="S250" s="190">
        <v>0</v>
      </c>
      <c r="T250" s="19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2" t="s">
        <v>157</v>
      </c>
      <c r="AT250" s="192" t="s">
        <v>152</v>
      </c>
      <c r="AU250" s="192" t="s">
        <v>84</v>
      </c>
      <c r="AY250" s="17" t="s">
        <v>150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7" t="s">
        <v>82</v>
      </c>
      <c r="BK250" s="193">
        <f>ROUND(I250*H250,2)</f>
        <v>0</v>
      </c>
      <c r="BL250" s="17" t="s">
        <v>157</v>
      </c>
      <c r="BM250" s="192" t="s">
        <v>307</v>
      </c>
    </row>
    <row r="251" spans="1:65" s="13" customFormat="1" ht="11.25">
      <c r="B251" s="194"/>
      <c r="C251" s="195"/>
      <c r="D251" s="196" t="s">
        <v>162</v>
      </c>
      <c r="E251" s="197" t="s">
        <v>1</v>
      </c>
      <c r="F251" s="198" t="s">
        <v>286</v>
      </c>
      <c r="G251" s="195"/>
      <c r="H251" s="197" t="s">
        <v>1</v>
      </c>
      <c r="I251" s="199"/>
      <c r="J251" s="195"/>
      <c r="K251" s="195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162</v>
      </c>
      <c r="AU251" s="204" t="s">
        <v>84</v>
      </c>
      <c r="AV251" s="13" t="s">
        <v>82</v>
      </c>
      <c r="AW251" s="13" t="s">
        <v>32</v>
      </c>
      <c r="AX251" s="13" t="s">
        <v>77</v>
      </c>
      <c r="AY251" s="204" t="s">
        <v>150</v>
      </c>
    </row>
    <row r="252" spans="1:65" s="14" customFormat="1" ht="11.25">
      <c r="B252" s="205"/>
      <c r="C252" s="206"/>
      <c r="D252" s="196" t="s">
        <v>162</v>
      </c>
      <c r="E252" s="207" t="s">
        <v>1</v>
      </c>
      <c r="F252" s="208" t="s">
        <v>308</v>
      </c>
      <c r="G252" s="206"/>
      <c r="H252" s="209">
        <v>1.9530000000000001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162</v>
      </c>
      <c r="AU252" s="215" t="s">
        <v>84</v>
      </c>
      <c r="AV252" s="14" t="s">
        <v>84</v>
      </c>
      <c r="AW252" s="14" t="s">
        <v>32</v>
      </c>
      <c r="AX252" s="14" t="s">
        <v>82</v>
      </c>
      <c r="AY252" s="215" t="s">
        <v>150</v>
      </c>
    </row>
    <row r="253" spans="1:65" s="12" customFormat="1" ht="22.9" customHeight="1">
      <c r="B253" s="165"/>
      <c r="C253" s="166"/>
      <c r="D253" s="167" t="s">
        <v>76</v>
      </c>
      <c r="E253" s="179" t="s">
        <v>167</v>
      </c>
      <c r="F253" s="179" t="s">
        <v>309</v>
      </c>
      <c r="G253" s="166"/>
      <c r="H253" s="166"/>
      <c r="I253" s="169"/>
      <c r="J253" s="180">
        <f>BK253</f>
        <v>0</v>
      </c>
      <c r="K253" s="166"/>
      <c r="L253" s="171"/>
      <c r="M253" s="172"/>
      <c r="N253" s="173"/>
      <c r="O253" s="173"/>
      <c r="P253" s="174">
        <f>SUM(P254:P363)</f>
        <v>0</v>
      </c>
      <c r="Q253" s="173"/>
      <c r="R253" s="174">
        <f>SUM(R254:R363)</f>
        <v>29.744272350000003</v>
      </c>
      <c r="S253" s="173"/>
      <c r="T253" s="175">
        <f>SUM(T254:T363)</f>
        <v>0</v>
      </c>
      <c r="AR253" s="176" t="s">
        <v>82</v>
      </c>
      <c r="AT253" s="177" t="s">
        <v>76</v>
      </c>
      <c r="AU253" s="177" t="s">
        <v>82</v>
      </c>
      <c r="AY253" s="176" t="s">
        <v>150</v>
      </c>
      <c r="BK253" s="178">
        <f>SUM(BK254:BK363)</f>
        <v>0</v>
      </c>
    </row>
    <row r="254" spans="1:65" s="2" customFormat="1" ht="37.9" customHeight="1">
      <c r="A254" s="34"/>
      <c r="B254" s="35"/>
      <c r="C254" s="181" t="s">
        <v>310</v>
      </c>
      <c r="D254" s="181" t="s">
        <v>152</v>
      </c>
      <c r="E254" s="182" t="s">
        <v>311</v>
      </c>
      <c r="F254" s="183" t="s">
        <v>312</v>
      </c>
      <c r="G254" s="184" t="s">
        <v>155</v>
      </c>
      <c r="H254" s="185">
        <v>3.4</v>
      </c>
      <c r="I254" s="186"/>
      <c r="J254" s="187">
        <f>ROUND(I254*H254,2)</f>
        <v>0</v>
      </c>
      <c r="K254" s="183" t="s">
        <v>156</v>
      </c>
      <c r="L254" s="39"/>
      <c r="M254" s="188" t="s">
        <v>1</v>
      </c>
      <c r="N254" s="189" t="s">
        <v>42</v>
      </c>
      <c r="O254" s="71"/>
      <c r="P254" s="190">
        <f>O254*H254</f>
        <v>0</v>
      </c>
      <c r="Q254" s="190">
        <v>0.15759999999999999</v>
      </c>
      <c r="R254" s="190">
        <f>Q254*H254</f>
        <v>0.53583999999999998</v>
      </c>
      <c r="S254" s="190">
        <v>0</v>
      </c>
      <c r="T254" s="19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2" t="s">
        <v>157</v>
      </c>
      <c r="AT254" s="192" t="s">
        <v>152</v>
      </c>
      <c r="AU254" s="192" t="s">
        <v>84</v>
      </c>
      <c r="AY254" s="17" t="s">
        <v>150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7" t="s">
        <v>82</v>
      </c>
      <c r="BK254" s="193">
        <f>ROUND(I254*H254,2)</f>
        <v>0</v>
      </c>
      <c r="BL254" s="17" t="s">
        <v>157</v>
      </c>
      <c r="BM254" s="192" t="s">
        <v>313</v>
      </c>
    </row>
    <row r="255" spans="1:65" s="13" customFormat="1" ht="11.25">
      <c r="B255" s="194"/>
      <c r="C255" s="195"/>
      <c r="D255" s="196" t="s">
        <v>162</v>
      </c>
      <c r="E255" s="197" t="s">
        <v>1</v>
      </c>
      <c r="F255" s="198" t="s">
        <v>314</v>
      </c>
      <c r="G255" s="195"/>
      <c r="H255" s="197" t="s">
        <v>1</v>
      </c>
      <c r="I255" s="199"/>
      <c r="J255" s="195"/>
      <c r="K255" s="195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162</v>
      </c>
      <c r="AU255" s="204" t="s">
        <v>84</v>
      </c>
      <c r="AV255" s="13" t="s">
        <v>82</v>
      </c>
      <c r="AW255" s="13" t="s">
        <v>32</v>
      </c>
      <c r="AX255" s="13" t="s">
        <v>77</v>
      </c>
      <c r="AY255" s="204" t="s">
        <v>150</v>
      </c>
    </row>
    <row r="256" spans="1:65" s="14" customFormat="1" ht="11.25">
      <c r="B256" s="205"/>
      <c r="C256" s="206"/>
      <c r="D256" s="196" t="s">
        <v>162</v>
      </c>
      <c r="E256" s="207" t="s">
        <v>1</v>
      </c>
      <c r="F256" s="208" t="s">
        <v>315</v>
      </c>
      <c r="G256" s="206"/>
      <c r="H256" s="209">
        <v>1.6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162</v>
      </c>
      <c r="AU256" s="215" t="s">
        <v>84</v>
      </c>
      <c r="AV256" s="14" t="s">
        <v>84</v>
      </c>
      <c r="AW256" s="14" t="s">
        <v>32</v>
      </c>
      <c r="AX256" s="14" t="s">
        <v>77</v>
      </c>
      <c r="AY256" s="215" t="s">
        <v>150</v>
      </c>
    </row>
    <row r="257" spans="1:65" s="13" customFormat="1" ht="11.25">
      <c r="B257" s="194"/>
      <c r="C257" s="195"/>
      <c r="D257" s="196" t="s">
        <v>162</v>
      </c>
      <c r="E257" s="197" t="s">
        <v>1</v>
      </c>
      <c r="F257" s="198" t="s">
        <v>316</v>
      </c>
      <c r="G257" s="195"/>
      <c r="H257" s="197" t="s">
        <v>1</v>
      </c>
      <c r="I257" s="199"/>
      <c r="J257" s="195"/>
      <c r="K257" s="195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162</v>
      </c>
      <c r="AU257" s="204" t="s">
        <v>84</v>
      </c>
      <c r="AV257" s="13" t="s">
        <v>82</v>
      </c>
      <c r="AW257" s="13" t="s">
        <v>32</v>
      </c>
      <c r="AX257" s="13" t="s">
        <v>77</v>
      </c>
      <c r="AY257" s="204" t="s">
        <v>150</v>
      </c>
    </row>
    <row r="258" spans="1:65" s="14" customFormat="1" ht="11.25">
      <c r="B258" s="205"/>
      <c r="C258" s="206"/>
      <c r="D258" s="196" t="s">
        <v>162</v>
      </c>
      <c r="E258" s="207" t="s">
        <v>1</v>
      </c>
      <c r="F258" s="208" t="s">
        <v>317</v>
      </c>
      <c r="G258" s="206"/>
      <c r="H258" s="209">
        <v>1.8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162</v>
      </c>
      <c r="AU258" s="215" t="s">
        <v>84</v>
      </c>
      <c r="AV258" s="14" t="s">
        <v>84</v>
      </c>
      <c r="AW258" s="14" t="s">
        <v>32</v>
      </c>
      <c r="AX258" s="14" t="s">
        <v>77</v>
      </c>
      <c r="AY258" s="215" t="s">
        <v>150</v>
      </c>
    </row>
    <row r="259" spans="1:65" s="15" customFormat="1" ht="11.25">
      <c r="B259" s="216"/>
      <c r="C259" s="217"/>
      <c r="D259" s="196" t="s">
        <v>162</v>
      </c>
      <c r="E259" s="218" t="s">
        <v>1</v>
      </c>
      <c r="F259" s="219" t="s">
        <v>166</v>
      </c>
      <c r="G259" s="217"/>
      <c r="H259" s="220">
        <v>3.4000000000000004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162</v>
      </c>
      <c r="AU259" s="226" t="s">
        <v>84</v>
      </c>
      <c r="AV259" s="15" t="s">
        <v>157</v>
      </c>
      <c r="AW259" s="15" t="s">
        <v>32</v>
      </c>
      <c r="AX259" s="15" t="s">
        <v>82</v>
      </c>
      <c r="AY259" s="226" t="s">
        <v>150</v>
      </c>
    </row>
    <row r="260" spans="1:65" s="2" customFormat="1" ht="37.9" customHeight="1">
      <c r="A260" s="34"/>
      <c r="B260" s="35"/>
      <c r="C260" s="181" t="s">
        <v>318</v>
      </c>
      <c r="D260" s="181" t="s">
        <v>152</v>
      </c>
      <c r="E260" s="182" t="s">
        <v>319</v>
      </c>
      <c r="F260" s="183" t="s">
        <v>320</v>
      </c>
      <c r="G260" s="184" t="s">
        <v>155</v>
      </c>
      <c r="H260" s="185">
        <v>4.47</v>
      </c>
      <c r="I260" s="186"/>
      <c r="J260" s="187">
        <f>ROUND(I260*H260,2)</f>
        <v>0</v>
      </c>
      <c r="K260" s="183" t="s">
        <v>156</v>
      </c>
      <c r="L260" s="39"/>
      <c r="M260" s="188" t="s">
        <v>1</v>
      </c>
      <c r="N260" s="189" t="s">
        <v>42</v>
      </c>
      <c r="O260" s="71"/>
      <c r="P260" s="190">
        <f>O260*H260</f>
        <v>0</v>
      </c>
      <c r="Q260" s="190">
        <v>0.18206</v>
      </c>
      <c r="R260" s="190">
        <f>Q260*H260</f>
        <v>0.81380819999999998</v>
      </c>
      <c r="S260" s="190">
        <v>0</v>
      </c>
      <c r="T260" s="19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2" t="s">
        <v>157</v>
      </c>
      <c r="AT260" s="192" t="s">
        <v>152</v>
      </c>
      <c r="AU260" s="192" t="s">
        <v>84</v>
      </c>
      <c r="AY260" s="17" t="s">
        <v>150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7" t="s">
        <v>82</v>
      </c>
      <c r="BK260" s="193">
        <f>ROUND(I260*H260,2)</f>
        <v>0</v>
      </c>
      <c r="BL260" s="17" t="s">
        <v>157</v>
      </c>
      <c r="BM260" s="192" t="s">
        <v>321</v>
      </c>
    </row>
    <row r="261" spans="1:65" s="13" customFormat="1" ht="11.25">
      <c r="B261" s="194"/>
      <c r="C261" s="195"/>
      <c r="D261" s="196" t="s">
        <v>162</v>
      </c>
      <c r="E261" s="197" t="s">
        <v>1</v>
      </c>
      <c r="F261" s="198" t="s">
        <v>322</v>
      </c>
      <c r="G261" s="195"/>
      <c r="H261" s="197" t="s">
        <v>1</v>
      </c>
      <c r="I261" s="199"/>
      <c r="J261" s="195"/>
      <c r="K261" s="195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162</v>
      </c>
      <c r="AU261" s="204" t="s">
        <v>84</v>
      </c>
      <c r="AV261" s="13" t="s">
        <v>82</v>
      </c>
      <c r="AW261" s="13" t="s">
        <v>32</v>
      </c>
      <c r="AX261" s="13" t="s">
        <v>77</v>
      </c>
      <c r="AY261" s="204" t="s">
        <v>150</v>
      </c>
    </row>
    <row r="262" spans="1:65" s="14" customFormat="1" ht="11.25">
      <c r="B262" s="205"/>
      <c r="C262" s="206"/>
      <c r="D262" s="196" t="s">
        <v>162</v>
      </c>
      <c r="E262" s="207" t="s">
        <v>1</v>
      </c>
      <c r="F262" s="208" t="s">
        <v>323</v>
      </c>
      <c r="G262" s="206"/>
      <c r="H262" s="209">
        <v>2.4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162</v>
      </c>
      <c r="AU262" s="215" t="s">
        <v>84</v>
      </c>
      <c r="AV262" s="14" t="s">
        <v>84</v>
      </c>
      <c r="AW262" s="14" t="s">
        <v>32</v>
      </c>
      <c r="AX262" s="14" t="s">
        <v>77</v>
      </c>
      <c r="AY262" s="215" t="s">
        <v>150</v>
      </c>
    </row>
    <row r="263" spans="1:65" s="13" customFormat="1" ht="11.25">
      <c r="B263" s="194"/>
      <c r="C263" s="195"/>
      <c r="D263" s="196" t="s">
        <v>162</v>
      </c>
      <c r="E263" s="197" t="s">
        <v>1</v>
      </c>
      <c r="F263" s="198" t="s">
        <v>324</v>
      </c>
      <c r="G263" s="195"/>
      <c r="H263" s="197" t="s">
        <v>1</v>
      </c>
      <c r="I263" s="199"/>
      <c r="J263" s="195"/>
      <c r="K263" s="195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162</v>
      </c>
      <c r="AU263" s="204" t="s">
        <v>84</v>
      </c>
      <c r="AV263" s="13" t="s">
        <v>82</v>
      </c>
      <c r="AW263" s="13" t="s">
        <v>32</v>
      </c>
      <c r="AX263" s="13" t="s">
        <v>77</v>
      </c>
      <c r="AY263" s="204" t="s">
        <v>150</v>
      </c>
    </row>
    <row r="264" spans="1:65" s="14" customFormat="1" ht="11.25">
      <c r="B264" s="205"/>
      <c r="C264" s="206"/>
      <c r="D264" s="196" t="s">
        <v>162</v>
      </c>
      <c r="E264" s="207" t="s">
        <v>1</v>
      </c>
      <c r="F264" s="208" t="s">
        <v>325</v>
      </c>
      <c r="G264" s="206"/>
      <c r="H264" s="209">
        <v>2.0699999999999998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162</v>
      </c>
      <c r="AU264" s="215" t="s">
        <v>84</v>
      </c>
      <c r="AV264" s="14" t="s">
        <v>84</v>
      </c>
      <c r="AW264" s="14" t="s">
        <v>32</v>
      </c>
      <c r="AX264" s="14" t="s">
        <v>77</v>
      </c>
      <c r="AY264" s="215" t="s">
        <v>150</v>
      </c>
    </row>
    <row r="265" spans="1:65" s="15" customFormat="1" ht="11.25">
      <c r="B265" s="216"/>
      <c r="C265" s="217"/>
      <c r="D265" s="196" t="s">
        <v>162</v>
      </c>
      <c r="E265" s="218" t="s">
        <v>1</v>
      </c>
      <c r="F265" s="219" t="s">
        <v>166</v>
      </c>
      <c r="G265" s="217"/>
      <c r="H265" s="220">
        <v>4.47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162</v>
      </c>
      <c r="AU265" s="226" t="s">
        <v>84</v>
      </c>
      <c r="AV265" s="15" t="s">
        <v>157</v>
      </c>
      <c r="AW265" s="15" t="s">
        <v>32</v>
      </c>
      <c r="AX265" s="15" t="s">
        <v>82</v>
      </c>
      <c r="AY265" s="226" t="s">
        <v>150</v>
      </c>
    </row>
    <row r="266" spans="1:65" s="2" customFormat="1" ht="24.2" customHeight="1">
      <c r="A266" s="34"/>
      <c r="B266" s="35"/>
      <c r="C266" s="181" t="s">
        <v>326</v>
      </c>
      <c r="D266" s="181" t="s">
        <v>152</v>
      </c>
      <c r="E266" s="182" t="s">
        <v>327</v>
      </c>
      <c r="F266" s="183" t="s">
        <v>328</v>
      </c>
      <c r="G266" s="184" t="s">
        <v>170</v>
      </c>
      <c r="H266" s="185">
        <v>1.6679999999999999</v>
      </c>
      <c r="I266" s="186"/>
      <c r="J266" s="187">
        <f>ROUND(I266*H266,2)</f>
        <v>0</v>
      </c>
      <c r="K266" s="183" t="s">
        <v>156</v>
      </c>
      <c r="L266" s="39"/>
      <c r="M266" s="188" t="s">
        <v>1</v>
      </c>
      <c r="N266" s="189" t="s">
        <v>42</v>
      </c>
      <c r="O266" s="71"/>
      <c r="P266" s="190">
        <f>O266*H266</f>
        <v>0</v>
      </c>
      <c r="Q266" s="190">
        <v>1.6627000000000001</v>
      </c>
      <c r="R266" s="190">
        <f>Q266*H266</f>
        <v>2.7733835999999998</v>
      </c>
      <c r="S266" s="190">
        <v>0</v>
      </c>
      <c r="T266" s="19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2" t="s">
        <v>157</v>
      </c>
      <c r="AT266" s="192" t="s">
        <v>152</v>
      </c>
      <c r="AU266" s="192" t="s">
        <v>84</v>
      </c>
      <c r="AY266" s="17" t="s">
        <v>150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7" t="s">
        <v>82</v>
      </c>
      <c r="BK266" s="193">
        <f>ROUND(I266*H266,2)</f>
        <v>0</v>
      </c>
      <c r="BL266" s="17" t="s">
        <v>157</v>
      </c>
      <c r="BM266" s="192" t="s">
        <v>329</v>
      </c>
    </row>
    <row r="267" spans="1:65" s="13" customFormat="1" ht="11.25">
      <c r="B267" s="194"/>
      <c r="C267" s="195"/>
      <c r="D267" s="196" t="s">
        <v>162</v>
      </c>
      <c r="E267" s="197" t="s">
        <v>1</v>
      </c>
      <c r="F267" s="198" t="s">
        <v>330</v>
      </c>
      <c r="G267" s="195"/>
      <c r="H267" s="197" t="s">
        <v>1</v>
      </c>
      <c r="I267" s="199"/>
      <c r="J267" s="195"/>
      <c r="K267" s="195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162</v>
      </c>
      <c r="AU267" s="204" t="s">
        <v>84</v>
      </c>
      <c r="AV267" s="13" t="s">
        <v>82</v>
      </c>
      <c r="AW267" s="13" t="s">
        <v>32</v>
      </c>
      <c r="AX267" s="13" t="s">
        <v>77</v>
      </c>
      <c r="AY267" s="204" t="s">
        <v>150</v>
      </c>
    </row>
    <row r="268" spans="1:65" s="14" customFormat="1" ht="11.25">
      <c r="B268" s="205"/>
      <c r="C268" s="206"/>
      <c r="D268" s="196" t="s">
        <v>162</v>
      </c>
      <c r="E268" s="207" t="s">
        <v>1</v>
      </c>
      <c r="F268" s="208" t="s">
        <v>331</v>
      </c>
      <c r="G268" s="206"/>
      <c r="H268" s="209">
        <v>1.6679999999999999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162</v>
      </c>
      <c r="AU268" s="215" t="s">
        <v>84</v>
      </c>
      <c r="AV268" s="14" t="s">
        <v>84</v>
      </c>
      <c r="AW268" s="14" t="s">
        <v>32</v>
      </c>
      <c r="AX268" s="14" t="s">
        <v>82</v>
      </c>
      <c r="AY268" s="215" t="s">
        <v>150</v>
      </c>
    </row>
    <row r="269" spans="1:65" s="2" customFormat="1" ht="37.9" customHeight="1">
      <c r="A269" s="34"/>
      <c r="B269" s="35"/>
      <c r="C269" s="181" t="s">
        <v>332</v>
      </c>
      <c r="D269" s="181" t="s">
        <v>152</v>
      </c>
      <c r="E269" s="182" t="s">
        <v>333</v>
      </c>
      <c r="F269" s="183" t="s">
        <v>334</v>
      </c>
      <c r="G269" s="184" t="s">
        <v>155</v>
      </c>
      <c r="H269" s="185">
        <v>20.748000000000001</v>
      </c>
      <c r="I269" s="186"/>
      <c r="J269" s="187">
        <f>ROUND(I269*H269,2)</f>
        <v>0</v>
      </c>
      <c r="K269" s="183" t="s">
        <v>156</v>
      </c>
      <c r="L269" s="39"/>
      <c r="M269" s="188" t="s">
        <v>1</v>
      </c>
      <c r="N269" s="189" t="s">
        <v>42</v>
      </c>
      <c r="O269" s="71"/>
      <c r="P269" s="190">
        <f>O269*H269</f>
        <v>0</v>
      </c>
      <c r="Q269" s="190">
        <v>0.15273999999999999</v>
      </c>
      <c r="R269" s="190">
        <f>Q269*H269</f>
        <v>3.1690495199999997</v>
      </c>
      <c r="S269" s="190">
        <v>0</v>
      </c>
      <c r="T269" s="191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2" t="s">
        <v>157</v>
      </c>
      <c r="AT269" s="192" t="s">
        <v>152</v>
      </c>
      <c r="AU269" s="192" t="s">
        <v>84</v>
      </c>
      <c r="AY269" s="17" t="s">
        <v>150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7" t="s">
        <v>82</v>
      </c>
      <c r="BK269" s="193">
        <f>ROUND(I269*H269,2)</f>
        <v>0</v>
      </c>
      <c r="BL269" s="17" t="s">
        <v>157</v>
      </c>
      <c r="BM269" s="192" t="s">
        <v>335</v>
      </c>
    </row>
    <row r="270" spans="1:65" s="13" customFormat="1" ht="11.25">
      <c r="B270" s="194"/>
      <c r="C270" s="195"/>
      <c r="D270" s="196" t="s">
        <v>162</v>
      </c>
      <c r="E270" s="197" t="s">
        <v>1</v>
      </c>
      <c r="F270" s="198" t="s">
        <v>336</v>
      </c>
      <c r="G270" s="195"/>
      <c r="H270" s="197" t="s">
        <v>1</v>
      </c>
      <c r="I270" s="199"/>
      <c r="J270" s="195"/>
      <c r="K270" s="195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162</v>
      </c>
      <c r="AU270" s="204" t="s">
        <v>84</v>
      </c>
      <c r="AV270" s="13" t="s">
        <v>82</v>
      </c>
      <c r="AW270" s="13" t="s">
        <v>32</v>
      </c>
      <c r="AX270" s="13" t="s">
        <v>77</v>
      </c>
      <c r="AY270" s="204" t="s">
        <v>150</v>
      </c>
    </row>
    <row r="271" spans="1:65" s="14" customFormat="1" ht="11.25">
      <c r="B271" s="205"/>
      <c r="C271" s="206"/>
      <c r="D271" s="196" t="s">
        <v>162</v>
      </c>
      <c r="E271" s="207" t="s">
        <v>1</v>
      </c>
      <c r="F271" s="208" t="s">
        <v>337</v>
      </c>
      <c r="G271" s="206"/>
      <c r="H271" s="209">
        <v>20.748000000000001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162</v>
      </c>
      <c r="AU271" s="215" t="s">
        <v>84</v>
      </c>
      <c r="AV271" s="14" t="s">
        <v>84</v>
      </c>
      <c r="AW271" s="14" t="s">
        <v>32</v>
      </c>
      <c r="AX271" s="14" t="s">
        <v>82</v>
      </c>
      <c r="AY271" s="215" t="s">
        <v>150</v>
      </c>
    </row>
    <row r="272" spans="1:65" s="2" customFormat="1" ht="33" customHeight="1">
      <c r="A272" s="34"/>
      <c r="B272" s="35"/>
      <c r="C272" s="181" t="s">
        <v>338</v>
      </c>
      <c r="D272" s="181" t="s">
        <v>152</v>
      </c>
      <c r="E272" s="182" t="s">
        <v>339</v>
      </c>
      <c r="F272" s="183" t="s">
        <v>340</v>
      </c>
      <c r="G272" s="184" t="s">
        <v>182</v>
      </c>
      <c r="H272" s="185">
        <v>5</v>
      </c>
      <c r="I272" s="186"/>
      <c r="J272" s="187">
        <f>ROUND(I272*H272,2)</f>
        <v>0</v>
      </c>
      <c r="K272" s="183" t="s">
        <v>156</v>
      </c>
      <c r="L272" s="39"/>
      <c r="M272" s="188" t="s">
        <v>1</v>
      </c>
      <c r="N272" s="189" t="s">
        <v>42</v>
      </c>
      <c r="O272" s="71"/>
      <c r="P272" s="190">
        <f>O272*H272</f>
        <v>0</v>
      </c>
      <c r="Q272" s="190">
        <v>2.6280000000000001E-2</v>
      </c>
      <c r="R272" s="190">
        <f>Q272*H272</f>
        <v>0.13140000000000002</v>
      </c>
      <c r="S272" s="190">
        <v>0</v>
      </c>
      <c r="T272" s="191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2" t="s">
        <v>157</v>
      </c>
      <c r="AT272" s="192" t="s">
        <v>152</v>
      </c>
      <c r="AU272" s="192" t="s">
        <v>84</v>
      </c>
      <c r="AY272" s="17" t="s">
        <v>150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7" t="s">
        <v>82</v>
      </c>
      <c r="BK272" s="193">
        <f>ROUND(I272*H272,2)</f>
        <v>0</v>
      </c>
      <c r="BL272" s="17" t="s">
        <v>157</v>
      </c>
      <c r="BM272" s="192" t="s">
        <v>341</v>
      </c>
    </row>
    <row r="273" spans="1:65" s="13" customFormat="1" ht="11.25">
      <c r="B273" s="194"/>
      <c r="C273" s="195"/>
      <c r="D273" s="196" t="s">
        <v>162</v>
      </c>
      <c r="E273" s="197" t="s">
        <v>1</v>
      </c>
      <c r="F273" s="198" t="s">
        <v>342</v>
      </c>
      <c r="G273" s="195"/>
      <c r="H273" s="197" t="s">
        <v>1</v>
      </c>
      <c r="I273" s="199"/>
      <c r="J273" s="195"/>
      <c r="K273" s="195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162</v>
      </c>
      <c r="AU273" s="204" t="s">
        <v>84</v>
      </c>
      <c r="AV273" s="13" t="s">
        <v>82</v>
      </c>
      <c r="AW273" s="13" t="s">
        <v>32</v>
      </c>
      <c r="AX273" s="13" t="s">
        <v>77</v>
      </c>
      <c r="AY273" s="204" t="s">
        <v>150</v>
      </c>
    </row>
    <row r="274" spans="1:65" s="14" customFormat="1" ht="11.25">
      <c r="B274" s="205"/>
      <c r="C274" s="206"/>
      <c r="D274" s="196" t="s">
        <v>162</v>
      </c>
      <c r="E274" s="207" t="s">
        <v>1</v>
      </c>
      <c r="F274" s="208" t="s">
        <v>84</v>
      </c>
      <c r="G274" s="206"/>
      <c r="H274" s="209">
        <v>2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162</v>
      </c>
      <c r="AU274" s="215" t="s">
        <v>84</v>
      </c>
      <c r="AV274" s="14" t="s">
        <v>84</v>
      </c>
      <c r="AW274" s="14" t="s">
        <v>32</v>
      </c>
      <c r="AX274" s="14" t="s">
        <v>77</v>
      </c>
      <c r="AY274" s="215" t="s">
        <v>150</v>
      </c>
    </row>
    <row r="275" spans="1:65" s="13" customFormat="1" ht="11.25">
      <c r="B275" s="194"/>
      <c r="C275" s="195"/>
      <c r="D275" s="196" t="s">
        <v>162</v>
      </c>
      <c r="E275" s="197" t="s">
        <v>1</v>
      </c>
      <c r="F275" s="198" t="s">
        <v>343</v>
      </c>
      <c r="G275" s="195"/>
      <c r="H275" s="197" t="s">
        <v>1</v>
      </c>
      <c r="I275" s="199"/>
      <c r="J275" s="195"/>
      <c r="K275" s="195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162</v>
      </c>
      <c r="AU275" s="204" t="s">
        <v>84</v>
      </c>
      <c r="AV275" s="13" t="s">
        <v>82</v>
      </c>
      <c r="AW275" s="13" t="s">
        <v>32</v>
      </c>
      <c r="AX275" s="13" t="s">
        <v>77</v>
      </c>
      <c r="AY275" s="204" t="s">
        <v>150</v>
      </c>
    </row>
    <row r="276" spans="1:65" s="14" customFormat="1" ht="11.25">
      <c r="B276" s="205"/>
      <c r="C276" s="206"/>
      <c r="D276" s="196" t="s">
        <v>162</v>
      </c>
      <c r="E276" s="207" t="s">
        <v>1</v>
      </c>
      <c r="F276" s="208" t="s">
        <v>82</v>
      </c>
      <c r="G276" s="206"/>
      <c r="H276" s="209">
        <v>1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162</v>
      </c>
      <c r="AU276" s="215" t="s">
        <v>84</v>
      </c>
      <c r="AV276" s="14" t="s">
        <v>84</v>
      </c>
      <c r="AW276" s="14" t="s">
        <v>32</v>
      </c>
      <c r="AX276" s="14" t="s">
        <v>77</v>
      </c>
      <c r="AY276" s="215" t="s">
        <v>150</v>
      </c>
    </row>
    <row r="277" spans="1:65" s="13" customFormat="1" ht="11.25">
      <c r="B277" s="194"/>
      <c r="C277" s="195"/>
      <c r="D277" s="196" t="s">
        <v>162</v>
      </c>
      <c r="E277" s="197" t="s">
        <v>1</v>
      </c>
      <c r="F277" s="198" t="s">
        <v>344</v>
      </c>
      <c r="G277" s="195"/>
      <c r="H277" s="197" t="s">
        <v>1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162</v>
      </c>
      <c r="AU277" s="204" t="s">
        <v>84</v>
      </c>
      <c r="AV277" s="13" t="s">
        <v>82</v>
      </c>
      <c r="AW277" s="13" t="s">
        <v>32</v>
      </c>
      <c r="AX277" s="13" t="s">
        <v>77</v>
      </c>
      <c r="AY277" s="204" t="s">
        <v>150</v>
      </c>
    </row>
    <row r="278" spans="1:65" s="14" customFormat="1" ht="11.25">
      <c r="B278" s="205"/>
      <c r="C278" s="206"/>
      <c r="D278" s="196" t="s">
        <v>162</v>
      </c>
      <c r="E278" s="207" t="s">
        <v>1</v>
      </c>
      <c r="F278" s="208" t="s">
        <v>84</v>
      </c>
      <c r="G278" s="206"/>
      <c r="H278" s="209">
        <v>2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162</v>
      </c>
      <c r="AU278" s="215" t="s">
        <v>84</v>
      </c>
      <c r="AV278" s="14" t="s">
        <v>84</v>
      </c>
      <c r="AW278" s="14" t="s">
        <v>32</v>
      </c>
      <c r="AX278" s="14" t="s">
        <v>77</v>
      </c>
      <c r="AY278" s="215" t="s">
        <v>150</v>
      </c>
    </row>
    <row r="279" spans="1:65" s="15" customFormat="1" ht="11.25">
      <c r="B279" s="216"/>
      <c r="C279" s="217"/>
      <c r="D279" s="196" t="s">
        <v>162</v>
      </c>
      <c r="E279" s="218" t="s">
        <v>1</v>
      </c>
      <c r="F279" s="219" t="s">
        <v>166</v>
      </c>
      <c r="G279" s="217"/>
      <c r="H279" s="220">
        <v>5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162</v>
      </c>
      <c r="AU279" s="226" t="s">
        <v>84</v>
      </c>
      <c r="AV279" s="15" t="s">
        <v>157</v>
      </c>
      <c r="AW279" s="15" t="s">
        <v>32</v>
      </c>
      <c r="AX279" s="15" t="s">
        <v>82</v>
      </c>
      <c r="AY279" s="226" t="s">
        <v>150</v>
      </c>
    </row>
    <row r="280" spans="1:65" s="2" customFormat="1" ht="24.2" customHeight="1">
      <c r="A280" s="34"/>
      <c r="B280" s="35"/>
      <c r="C280" s="181" t="s">
        <v>345</v>
      </c>
      <c r="D280" s="181" t="s">
        <v>152</v>
      </c>
      <c r="E280" s="182" t="s">
        <v>346</v>
      </c>
      <c r="F280" s="183" t="s">
        <v>347</v>
      </c>
      <c r="G280" s="184" t="s">
        <v>209</v>
      </c>
      <c r="H280" s="185">
        <v>3.9E-2</v>
      </c>
      <c r="I280" s="186"/>
      <c r="J280" s="187">
        <f>ROUND(I280*H280,2)</f>
        <v>0</v>
      </c>
      <c r="K280" s="183" t="s">
        <v>156</v>
      </c>
      <c r="L280" s="39"/>
      <c r="M280" s="188" t="s">
        <v>1</v>
      </c>
      <c r="N280" s="189" t="s">
        <v>42</v>
      </c>
      <c r="O280" s="71"/>
      <c r="P280" s="190">
        <f>O280*H280</f>
        <v>0</v>
      </c>
      <c r="Q280" s="190">
        <v>1.0900000000000001</v>
      </c>
      <c r="R280" s="190">
        <f>Q280*H280</f>
        <v>4.2510000000000006E-2</v>
      </c>
      <c r="S280" s="190">
        <v>0</v>
      </c>
      <c r="T280" s="19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2" t="s">
        <v>157</v>
      </c>
      <c r="AT280" s="192" t="s">
        <v>152</v>
      </c>
      <c r="AU280" s="192" t="s">
        <v>84</v>
      </c>
      <c r="AY280" s="17" t="s">
        <v>150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7" t="s">
        <v>82</v>
      </c>
      <c r="BK280" s="193">
        <f>ROUND(I280*H280,2)</f>
        <v>0</v>
      </c>
      <c r="BL280" s="17" t="s">
        <v>157</v>
      </c>
      <c r="BM280" s="192" t="s">
        <v>348</v>
      </c>
    </row>
    <row r="281" spans="1:65" s="13" customFormat="1" ht="11.25">
      <c r="B281" s="194"/>
      <c r="C281" s="195"/>
      <c r="D281" s="196" t="s">
        <v>162</v>
      </c>
      <c r="E281" s="197" t="s">
        <v>1</v>
      </c>
      <c r="F281" s="198" t="s">
        <v>349</v>
      </c>
      <c r="G281" s="195"/>
      <c r="H281" s="197" t="s">
        <v>1</v>
      </c>
      <c r="I281" s="199"/>
      <c r="J281" s="195"/>
      <c r="K281" s="195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162</v>
      </c>
      <c r="AU281" s="204" t="s">
        <v>84</v>
      </c>
      <c r="AV281" s="13" t="s">
        <v>82</v>
      </c>
      <c r="AW281" s="13" t="s">
        <v>32</v>
      </c>
      <c r="AX281" s="13" t="s">
        <v>77</v>
      </c>
      <c r="AY281" s="204" t="s">
        <v>150</v>
      </c>
    </row>
    <row r="282" spans="1:65" s="14" customFormat="1" ht="11.25">
      <c r="B282" s="205"/>
      <c r="C282" s="206"/>
      <c r="D282" s="196" t="s">
        <v>162</v>
      </c>
      <c r="E282" s="207" t="s">
        <v>1</v>
      </c>
      <c r="F282" s="208" t="s">
        <v>350</v>
      </c>
      <c r="G282" s="206"/>
      <c r="H282" s="209">
        <v>2.9000000000000001E-2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162</v>
      </c>
      <c r="AU282" s="215" t="s">
        <v>84</v>
      </c>
      <c r="AV282" s="14" t="s">
        <v>84</v>
      </c>
      <c r="AW282" s="14" t="s">
        <v>32</v>
      </c>
      <c r="AX282" s="14" t="s">
        <v>77</v>
      </c>
      <c r="AY282" s="215" t="s">
        <v>150</v>
      </c>
    </row>
    <row r="283" spans="1:65" s="13" customFormat="1" ht="11.25">
      <c r="B283" s="194"/>
      <c r="C283" s="195"/>
      <c r="D283" s="196" t="s">
        <v>162</v>
      </c>
      <c r="E283" s="197" t="s">
        <v>1</v>
      </c>
      <c r="F283" s="198" t="s">
        <v>351</v>
      </c>
      <c r="G283" s="195"/>
      <c r="H283" s="197" t="s">
        <v>1</v>
      </c>
      <c r="I283" s="199"/>
      <c r="J283" s="195"/>
      <c r="K283" s="195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162</v>
      </c>
      <c r="AU283" s="204" t="s">
        <v>84</v>
      </c>
      <c r="AV283" s="13" t="s">
        <v>82</v>
      </c>
      <c r="AW283" s="13" t="s">
        <v>32</v>
      </c>
      <c r="AX283" s="13" t="s">
        <v>77</v>
      </c>
      <c r="AY283" s="204" t="s">
        <v>150</v>
      </c>
    </row>
    <row r="284" spans="1:65" s="14" customFormat="1" ht="11.25">
      <c r="B284" s="205"/>
      <c r="C284" s="206"/>
      <c r="D284" s="196" t="s">
        <v>162</v>
      </c>
      <c r="E284" s="207" t="s">
        <v>1</v>
      </c>
      <c r="F284" s="208" t="s">
        <v>352</v>
      </c>
      <c r="G284" s="206"/>
      <c r="H284" s="209">
        <v>0.01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162</v>
      </c>
      <c r="AU284" s="215" t="s">
        <v>84</v>
      </c>
      <c r="AV284" s="14" t="s">
        <v>84</v>
      </c>
      <c r="AW284" s="14" t="s">
        <v>32</v>
      </c>
      <c r="AX284" s="14" t="s">
        <v>77</v>
      </c>
      <c r="AY284" s="215" t="s">
        <v>150</v>
      </c>
    </row>
    <row r="285" spans="1:65" s="15" customFormat="1" ht="11.25">
      <c r="B285" s="216"/>
      <c r="C285" s="217"/>
      <c r="D285" s="196" t="s">
        <v>162</v>
      </c>
      <c r="E285" s="218" t="s">
        <v>1</v>
      </c>
      <c r="F285" s="219" t="s">
        <v>166</v>
      </c>
      <c r="G285" s="217"/>
      <c r="H285" s="220">
        <v>3.9E-2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162</v>
      </c>
      <c r="AU285" s="226" t="s">
        <v>84</v>
      </c>
      <c r="AV285" s="15" t="s">
        <v>157</v>
      </c>
      <c r="AW285" s="15" t="s">
        <v>32</v>
      </c>
      <c r="AX285" s="15" t="s">
        <v>82</v>
      </c>
      <c r="AY285" s="226" t="s">
        <v>150</v>
      </c>
    </row>
    <row r="286" spans="1:65" s="2" customFormat="1" ht="24.2" customHeight="1">
      <c r="A286" s="34"/>
      <c r="B286" s="35"/>
      <c r="C286" s="181" t="s">
        <v>353</v>
      </c>
      <c r="D286" s="181" t="s">
        <v>152</v>
      </c>
      <c r="E286" s="182" t="s">
        <v>354</v>
      </c>
      <c r="F286" s="183" t="s">
        <v>355</v>
      </c>
      <c r="G286" s="184" t="s">
        <v>209</v>
      </c>
      <c r="H286" s="185">
        <v>0.65200000000000002</v>
      </c>
      <c r="I286" s="186"/>
      <c r="J286" s="187">
        <f>ROUND(I286*H286,2)</f>
        <v>0</v>
      </c>
      <c r="K286" s="183" t="s">
        <v>156</v>
      </c>
      <c r="L286" s="39"/>
      <c r="M286" s="188" t="s">
        <v>1</v>
      </c>
      <c r="N286" s="189" t="s">
        <v>42</v>
      </c>
      <c r="O286" s="71"/>
      <c r="P286" s="190">
        <f>O286*H286</f>
        <v>0</v>
      </c>
      <c r="Q286" s="190">
        <v>1.0900000000000001</v>
      </c>
      <c r="R286" s="190">
        <f>Q286*H286</f>
        <v>0.71068000000000009</v>
      </c>
      <c r="S286" s="190">
        <v>0</v>
      </c>
      <c r="T286" s="191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2" t="s">
        <v>157</v>
      </c>
      <c r="AT286" s="192" t="s">
        <v>152</v>
      </c>
      <c r="AU286" s="192" t="s">
        <v>84</v>
      </c>
      <c r="AY286" s="17" t="s">
        <v>150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7" t="s">
        <v>82</v>
      </c>
      <c r="BK286" s="193">
        <f>ROUND(I286*H286,2)</f>
        <v>0</v>
      </c>
      <c r="BL286" s="17" t="s">
        <v>157</v>
      </c>
      <c r="BM286" s="192" t="s">
        <v>356</v>
      </c>
    </row>
    <row r="287" spans="1:65" s="13" customFormat="1" ht="11.25">
      <c r="B287" s="194"/>
      <c r="C287" s="195"/>
      <c r="D287" s="196" t="s">
        <v>162</v>
      </c>
      <c r="E287" s="197" t="s">
        <v>1</v>
      </c>
      <c r="F287" s="198" t="s">
        <v>357</v>
      </c>
      <c r="G287" s="195"/>
      <c r="H287" s="197" t="s">
        <v>1</v>
      </c>
      <c r="I287" s="199"/>
      <c r="J287" s="195"/>
      <c r="K287" s="195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162</v>
      </c>
      <c r="AU287" s="204" t="s">
        <v>84</v>
      </c>
      <c r="AV287" s="13" t="s">
        <v>82</v>
      </c>
      <c r="AW287" s="13" t="s">
        <v>32</v>
      </c>
      <c r="AX287" s="13" t="s">
        <v>77</v>
      </c>
      <c r="AY287" s="204" t="s">
        <v>150</v>
      </c>
    </row>
    <row r="288" spans="1:65" s="14" customFormat="1" ht="11.25">
      <c r="B288" s="205"/>
      <c r="C288" s="206"/>
      <c r="D288" s="196" t="s">
        <v>162</v>
      </c>
      <c r="E288" s="207" t="s">
        <v>1</v>
      </c>
      <c r="F288" s="208" t="s">
        <v>358</v>
      </c>
      <c r="G288" s="206"/>
      <c r="H288" s="209">
        <v>0.08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162</v>
      </c>
      <c r="AU288" s="215" t="s">
        <v>84</v>
      </c>
      <c r="AV288" s="14" t="s">
        <v>84</v>
      </c>
      <c r="AW288" s="14" t="s">
        <v>32</v>
      </c>
      <c r="AX288" s="14" t="s">
        <v>77</v>
      </c>
      <c r="AY288" s="215" t="s">
        <v>150</v>
      </c>
    </row>
    <row r="289" spans="1:65" s="13" customFormat="1" ht="11.25">
      <c r="B289" s="194"/>
      <c r="C289" s="195"/>
      <c r="D289" s="196" t="s">
        <v>162</v>
      </c>
      <c r="E289" s="197" t="s">
        <v>1</v>
      </c>
      <c r="F289" s="198" t="s">
        <v>359</v>
      </c>
      <c r="G289" s="195"/>
      <c r="H289" s="197" t="s">
        <v>1</v>
      </c>
      <c r="I289" s="199"/>
      <c r="J289" s="195"/>
      <c r="K289" s="195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162</v>
      </c>
      <c r="AU289" s="204" t="s">
        <v>84</v>
      </c>
      <c r="AV289" s="13" t="s">
        <v>82</v>
      </c>
      <c r="AW289" s="13" t="s">
        <v>32</v>
      </c>
      <c r="AX289" s="13" t="s">
        <v>77</v>
      </c>
      <c r="AY289" s="204" t="s">
        <v>150</v>
      </c>
    </row>
    <row r="290" spans="1:65" s="14" customFormat="1" ht="11.25">
      <c r="B290" s="205"/>
      <c r="C290" s="206"/>
      <c r="D290" s="196" t="s">
        <v>162</v>
      </c>
      <c r="E290" s="207" t="s">
        <v>1</v>
      </c>
      <c r="F290" s="208" t="s">
        <v>360</v>
      </c>
      <c r="G290" s="206"/>
      <c r="H290" s="209">
        <v>0.16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162</v>
      </c>
      <c r="AU290" s="215" t="s">
        <v>84</v>
      </c>
      <c r="AV290" s="14" t="s">
        <v>84</v>
      </c>
      <c r="AW290" s="14" t="s">
        <v>32</v>
      </c>
      <c r="AX290" s="14" t="s">
        <v>77</v>
      </c>
      <c r="AY290" s="215" t="s">
        <v>150</v>
      </c>
    </row>
    <row r="291" spans="1:65" s="13" customFormat="1" ht="11.25">
      <c r="B291" s="194"/>
      <c r="C291" s="195"/>
      <c r="D291" s="196" t="s">
        <v>162</v>
      </c>
      <c r="E291" s="197" t="s">
        <v>1</v>
      </c>
      <c r="F291" s="198" t="s">
        <v>357</v>
      </c>
      <c r="G291" s="195"/>
      <c r="H291" s="197" t="s">
        <v>1</v>
      </c>
      <c r="I291" s="199"/>
      <c r="J291" s="195"/>
      <c r="K291" s="195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162</v>
      </c>
      <c r="AU291" s="204" t="s">
        <v>84</v>
      </c>
      <c r="AV291" s="13" t="s">
        <v>82</v>
      </c>
      <c r="AW291" s="13" t="s">
        <v>32</v>
      </c>
      <c r="AX291" s="13" t="s">
        <v>77</v>
      </c>
      <c r="AY291" s="204" t="s">
        <v>150</v>
      </c>
    </row>
    <row r="292" spans="1:65" s="14" customFormat="1" ht="11.25">
      <c r="B292" s="205"/>
      <c r="C292" s="206"/>
      <c r="D292" s="196" t="s">
        <v>162</v>
      </c>
      <c r="E292" s="207" t="s">
        <v>1</v>
      </c>
      <c r="F292" s="208" t="s">
        <v>361</v>
      </c>
      <c r="G292" s="206"/>
      <c r="H292" s="209">
        <v>0.41199999999999998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162</v>
      </c>
      <c r="AU292" s="215" t="s">
        <v>84</v>
      </c>
      <c r="AV292" s="14" t="s">
        <v>84</v>
      </c>
      <c r="AW292" s="14" t="s">
        <v>32</v>
      </c>
      <c r="AX292" s="14" t="s">
        <v>77</v>
      </c>
      <c r="AY292" s="215" t="s">
        <v>150</v>
      </c>
    </row>
    <row r="293" spans="1:65" s="15" customFormat="1" ht="11.25">
      <c r="B293" s="216"/>
      <c r="C293" s="217"/>
      <c r="D293" s="196" t="s">
        <v>162</v>
      </c>
      <c r="E293" s="218" t="s">
        <v>1</v>
      </c>
      <c r="F293" s="219" t="s">
        <v>166</v>
      </c>
      <c r="G293" s="217"/>
      <c r="H293" s="220">
        <v>0.65199999999999991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162</v>
      </c>
      <c r="AU293" s="226" t="s">
        <v>84</v>
      </c>
      <c r="AV293" s="15" t="s">
        <v>157</v>
      </c>
      <c r="AW293" s="15" t="s">
        <v>32</v>
      </c>
      <c r="AX293" s="15" t="s">
        <v>82</v>
      </c>
      <c r="AY293" s="226" t="s">
        <v>150</v>
      </c>
    </row>
    <row r="294" spans="1:65" s="2" customFormat="1" ht="33" customHeight="1">
      <c r="A294" s="34"/>
      <c r="B294" s="35"/>
      <c r="C294" s="181" t="s">
        <v>362</v>
      </c>
      <c r="D294" s="181" t="s">
        <v>152</v>
      </c>
      <c r="E294" s="182" t="s">
        <v>363</v>
      </c>
      <c r="F294" s="183" t="s">
        <v>364</v>
      </c>
      <c r="G294" s="184" t="s">
        <v>155</v>
      </c>
      <c r="H294" s="185">
        <v>1.6779999999999999</v>
      </c>
      <c r="I294" s="186"/>
      <c r="J294" s="187">
        <f>ROUND(I294*H294,2)</f>
        <v>0</v>
      </c>
      <c r="K294" s="183" t="s">
        <v>156</v>
      </c>
      <c r="L294" s="39"/>
      <c r="M294" s="188" t="s">
        <v>1</v>
      </c>
      <c r="N294" s="189" t="s">
        <v>42</v>
      </c>
      <c r="O294" s="71"/>
      <c r="P294" s="190">
        <f>O294*H294</f>
        <v>0</v>
      </c>
      <c r="Q294" s="190">
        <v>7.9210000000000003E-2</v>
      </c>
      <c r="R294" s="190">
        <f>Q294*H294</f>
        <v>0.13291438</v>
      </c>
      <c r="S294" s="190">
        <v>0</v>
      </c>
      <c r="T294" s="191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2" t="s">
        <v>157</v>
      </c>
      <c r="AT294" s="192" t="s">
        <v>152</v>
      </c>
      <c r="AU294" s="192" t="s">
        <v>84</v>
      </c>
      <c r="AY294" s="17" t="s">
        <v>150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7" t="s">
        <v>82</v>
      </c>
      <c r="BK294" s="193">
        <f>ROUND(I294*H294,2)</f>
        <v>0</v>
      </c>
      <c r="BL294" s="17" t="s">
        <v>157</v>
      </c>
      <c r="BM294" s="192" t="s">
        <v>365</v>
      </c>
    </row>
    <row r="295" spans="1:65" s="13" customFormat="1" ht="11.25">
      <c r="B295" s="194"/>
      <c r="C295" s="195"/>
      <c r="D295" s="196" t="s">
        <v>162</v>
      </c>
      <c r="E295" s="197" t="s">
        <v>1</v>
      </c>
      <c r="F295" s="198" t="s">
        <v>366</v>
      </c>
      <c r="G295" s="195"/>
      <c r="H295" s="197" t="s">
        <v>1</v>
      </c>
      <c r="I295" s="199"/>
      <c r="J295" s="195"/>
      <c r="K295" s="195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162</v>
      </c>
      <c r="AU295" s="204" t="s">
        <v>84</v>
      </c>
      <c r="AV295" s="13" t="s">
        <v>82</v>
      </c>
      <c r="AW295" s="13" t="s">
        <v>32</v>
      </c>
      <c r="AX295" s="13" t="s">
        <v>77</v>
      </c>
      <c r="AY295" s="204" t="s">
        <v>150</v>
      </c>
    </row>
    <row r="296" spans="1:65" s="14" customFormat="1" ht="11.25">
      <c r="B296" s="205"/>
      <c r="C296" s="206"/>
      <c r="D296" s="196" t="s">
        <v>162</v>
      </c>
      <c r="E296" s="207" t="s">
        <v>1</v>
      </c>
      <c r="F296" s="208" t="s">
        <v>367</v>
      </c>
      <c r="G296" s="206"/>
      <c r="H296" s="209">
        <v>1.6779999999999999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162</v>
      </c>
      <c r="AU296" s="215" t="s">
        <v>84</v>
      </c>
      <c r="AV296" s="14" t="s">
        <v>84</v>
      </c>
      <c r="AW296" s="14" t="s">
        <v>32</v>
      </c>
      <c r="AX296" s="14" t="s">
        <v>82</v>
      </c>
      <c r="AY296" s="215" t="s">
        <v>150</v>
      </c>
    </row>
    <row r="297" spans="1:65" s="2" customFormat="1" ht="24.2" customHeight="1">
      <c r="A297" s="34"/>
      <c r="B297" s="35"/>
      <c r="C297" s="181" t="s">
        <v>368</v>
      </c>
      <c r="D297" s="181" t="s">
        <v>152</v>
      </c>
      <c r="E297" s="182" t="s">
        <v>369</v>
      </c>
      <c r="F297" s="183" t="s">
        <v>370</v>
      </c>
      <c r="G297" s="184" t="s">
        <v>155</v>
      </c>
      <c r="H297" s="185">
        <v>1.62</v>
      </c>
      <c r="I297" s="186"/>
      <c r="J297" s="187">
        <f>ROUND(I297*H297,2)</f>
        <v>0</v>
      </c>
      <c r="K297" s="183" t="s">
        <v>156</v>
      </c>
      <c r="L297" s="39"/>
      <c r="M297" s="188" t="s">
        <v>1</v>
      </c>
      <c r="N297" s="189" t="s">
        <v>42</v>
      </c>
      <c r="O297" s="71"/>
      <c r="P297" s="190">
        <f>O297*H297</f>
        <v>0</v>
      </c>
      <c r="Q297" s="190">
        <v>5.2499999999999998E-2</v>
      </c>
      <c r="R297" s="190">
        <f>Q297*H297</f>
        <v>8.5050000000000001E-2</v>
      </c>
      <c r="S297" s="190">
        <v>0</v>
      </c>
      <c r="T297" s="191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2" t="s">
        <v>157</v>
      </c>
      <c r="AT297" s="192" t="s">
        <v>152</v>
      </c>
      <c r="AU297" s="192" t="s">
        <v>84</v>
      </c>
      <c r="AY297" s="17" t="s">
        <v>150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7" t="s">
        <v>82</v>
      </c>
      <c r="BK297" s="193">
        <f>ROUND(I297*H297,2)</f>
        <v>0</v>
      </c>
      <c r="BL297" s="17" t="s">
        <v>157</v>
      </c>
      <c r="BM297" s="192" t="s">
        <v>371</v>
      </c>
    </row>
    <row r="298" spans="1:65" s="13" customFormat="1" ht="11.25">
      <c r="B298" s="194"/>
      <c r="C298" s="195"/>
      <c r="D298" s="196" t="s">
        <v>162</v>
      </c>
      <c r="E298" s="197" t="s">
        <v>1</v>
      </c>
      <c r="F298" s="198" t="s">
        <v>372</v>
      </c>
      <c r="G298" s="195"/>
      <c r="H298" s="197" t="s">
        <v>1</v>
      </c>
      <c r="I298" s="199"/>
      <c r="J298" s="195"/>
      <c r="K298" s="195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162</v>
      </c>
      <c r="AU298" s="204" t="s">
        <v>84</v>
      </c>
      <c r="AV298" s="13" t="s">
        <v>82</v>
      </c>
      <c r="AW298" s="13" t="s">
        <v>32</v>
      </c>
      <c r="AX298" s="13" t="s">
        <v>77</v>
      </c>
      <c r="AY298" s="204" t="s">
        <v>150</v>
      </c>
    </row>
    <row r="299" spans="1:65" s="14" customFormat="1" ht="11.25">
      <c r="B299" s="205"/>
      <c r="C299" s="206"/>
      <c r="D299" s="196" t="s">
        <v>162</v>
      </c>
      <c r="E299" s="207" t="s">
        <v>1</v>
      </c>
      <c r="F299" s="208" t="s">
        <v>373</v>
      </c>
      <c r="G299" s="206"/>
      <c r="H299" s="209">
        <v>1.62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162</v>
      </c>
      <c r="AU299" s="215" t="s">
        <v>84</v>
      </c>
      <c r="AV299" s="14" t="s">
        <v>84</v>
      </c>
      <c r="AW299" s="14" t="s">
        <v>32</v>
      </c>
      <c r="AX299" s="14" t="s">
        <v>82</v>
      </c>
      <c r="AY299" s="215" t="s">
        <v>150</v>
      </c>
    </row>
    <row r="300" spans="1:65" s="2" customFormat="1" ht="24.2" customHeight="1">
      <c r="A300" s="34"/>
      <c r="B300" s="35"/>
      <c r="C300" s="181" t="s">
        <v>374</v>
      </c>
      <c r="D300" s="181" t="s">
        <v>152</v>
      </c>
      <c r="E300" s="182" t="s">
        <v>375</v>
      </c>
      <c r="F300" s="183" t="s">
        <v>376</v>
      </c>
      <c r="G300" s="184" t="s">
        <v>155</v>
      </c>
      <c r="H300" s="185">
        <v>42.634</v>
      </c>
      <c r="I300" s="186"/>
      <c r="J300" s="187">
        <f>ROUND(I300*H300,2)</f>
        <v>0</v>
      </c>
      <c r="K300" s="183" t="s">
        <v>156</v>
      </c>
      <c r="L300" s="39"/>
      <c r="M300" s="188" t="s">
        <v>1</v>
      </c>
      <c r="N300" s="189" t="s">
        <v>42</v>
      </c>
      <c r="O300" s="71"/>
      <c r="P300" s="190">
        <f>O300*H300</f>
        <v>0</v>
      </c>
      <c r="Q300" s="190">
        <v>6.1719999999999997E-2</v>
      </c>
      <c r="R300" s="190">
        <f>Q300*H300</f>
        <v>2.6313704799999997</v>
      </c>
      <c r="S300" s="190">
        <v>0</v>
      </c>
      <c r="T300" s="191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2" t="s">
        <v>157</v>
      </c>
      <c r="AT300" s="192" t="s">
        <v>152</v>
      </c>
      <c r="AU300" s="192" t="s">
        <v>84</v>
      </c>
      <c r="AY300" s="17" t="s">
        <v>150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7" t="s">
        <v>82</v>
      </c>
      <c r="BK300" s="193">
        <f>ROUND(I300*H300,2)</f>
        <v>0</v>
      </c>
      <c r="BL300" s="17" t="s">
        <v>157</v>
      </c>
      <c r="BM300" s="192" t="s">
        <v>377</v>
      </c>
    </row>
    <row r="301" spans="1:65" s="13" customFormat="1" ht="11.25">
      <c r="B301" s="194"/>
      <c r="C301" s="195"/>
      <c r="D301" s="196" t="s">
        <v>162</v>
      </c>
      <c r="E301" s="197" t="s">
        <v>1</v>
      </c>
      <c r="F301" s="198" t="s">
        <v>342</v>
      </c>
      <c r="G301" s="195"/>
      <c r="H301" s="197" t="s">
        <v>1</v>
      </c>
      <c r="I301" s="199"/>
      <c r="J301" s="195"/>
      <c r="K301" s="195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162</v>
      </c>
      <c r="AU301" s="204" t="s">
        <v>84</v>
      </c>
      <c r="AV301" s="13" t="s">
        <v>82</v>
      </c>
      <c r="AW301" s="13" t="s">
        <v>32</v>
      </c>
      <c r="AX301" s="13" t="s">
        <v>77</v>
      </c>
      <c r="AY301" s="204" t="s">
        <v>150</v>
      </c>
    </row>
    <row r="302" spans="1:65" s="14" customFormat="1" ht="11.25">
      <c r="B302" s="205"/>
      <c r="C302" s="206"/>
      <c r="D302" s="196" t="s">
        <v>162</v>
      </c>
      <c r="E302" s="207" t="s">
        <v>1</v>
      </c>
      <c r="F302" s="208" t="s">
        <v>378</v>
      </c>
      <c r="G302" s="206"/>
      <c r="H302" s="209">
        <v>9.8019999999999996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162</v>
      </c>
      <c r="AU302" s="215" t="s">
        <v>84</v>
      </c>
      <c r="AV302" s="14" t="s">
        <v>84</v>
      </c>
      <c r="AW302" s="14" t="s">
        <v>32</v>
      </c>
      <c r="AX302" s="14" t="s">
        <v>77</v>
      </c>
      <c r="AY302" s="215" t="s">
        <v>150</v>
      </c>
    </row>
    <row r="303" spans="1:65" s="13" customFormat="1" ht="11.25">
      <c r="B303" s="194"/>
      <c r="C303" s="195"/>
      <c r="D303" s="196" t="s">
        <v>162</v>
      </c>
      <c r="E303" s="197" t="s">
        <v>1</v>
      </c>
      <c r="F303" s="198" t="s">
        <v>343</v>
      </c>
      <c r="G303" s="195"/>
      <c r="H303" s="197" t="s">
        <v>1</v>
      </c>
      <c r="I303" s="199"/>
      <c r="J303" s="195"/>
      <c r="K303" s="195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162</v>
      </c>
      <c r="AU303" s="204" t="s">
        <v>84</v>
      </c>
      <c r="AV303" s="13" t="s">
        <v>82</v>
      </c>
      <c r="AW303" s="13" t="s">
        <v>32</v>
      </c>
      <c r="AX303" s="13" t="s">
        <v>77</v>
      </c>
      <c r="AY303" s="204" t="s">
        <v>150</v>
      </c>
    </row>
    <row r="304" spans="1:65" s="14" customFormat="1" ht="11.25">
      <c r="B304" s="205"/>
      <c r="C304" s="206"/>
      <c r="D304" s="196" t="s">
        <v>162</v>
      </c>
      <c r="E304" s="207" t="s">
        <v>1</v>
      </c>
      <c r="F304" s="208" t="s">
        <v>379</v>
      </c>
      <c r="G304" s="206"/>
      <c r="H304" s="209">
        <v>7.24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162</v>
      </c>
      <c r="AU304" s="215" t="s">
        <v>84</v>
      </c>
      <c r="AV304" s="14" t="s">
        <v>84</v>
      </c>
      <c r="AW304" s="14" t="s">
        <v>32</v>
      </c>
      <c r="AX304" s="14" t="s">
        <v>77</v>
      </c>
      <c r="AY304" s="215" t="s">
        <v>150</v>
      </c>
    </row>
    <row r="305" spans="1:65" s="13" customFormat="1" ht="11.25">
      <c r="B305" s="194"/>
      <c r="C305" s="195"/>
      <c r="D305" s="196" t="s">
        <v>162</v>
      </c>
      <c r="E305" s="197" t="s">
        <v>1</v>
      </c>
      <c r="F305" s="198" t="s">
        <v>344</v>
      </c>
      <c r="G305" s="195"/>
      <c r="H305" s="197" t="s">
        <v>1</v>
      </c>
      <c r="I305" s="199"/>
      <c r="J305" s="195"/>
      <c r="K305" s="195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162</v>
      </c>
      <c r="AU305" s="204" t="s">
        <v>84</v>
      </c>
      <c r="AV305" s="13" t="s">
        <v>82</v>
      </c>
      <c r="AW305" s="13" t="s">
        <v>32</v>
      </c>
      <c r="AX305" s="13" t="s">
        <v>77</v>
      </c>
      <c r="AY305" s="204" t="s">
        <v>150</v>
      </c>
    </row>
    <row r="306" spans="1:65" s="14" customFormat="1" ht="11.25">
      <c r="B306" s="205"/>
      <c r="C306" s="206"/>
      <c r="D306" s="196" t="s">
        <v>162</v>
      </c>
      <c r="E306" s="207" t="s">
        <v>1</v>
      </c>
      <c r="F306" s="208" t="s">
        <v>380</v>
      </c>
      <c r="G306" s="206"/>
      <c r="H306" s="209">
        <v>16.902000000000001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162</v>
      </c>
      <c r="AU306" s="215" t="s">
        <v>84</v>
      </c>
      <c r="AV306" s="14" t="s">
        <v>84</v>
      </c>
      <c r="AW306" s="14" t="s">
        <v>32</v>
      </c>
      <c r="AX306" s="14" t="s">
        <v>77</v>
      </c>
      <c r="AY306" s="215" t="s">
        <v>150</v>
      </c>
    </row>
    <row r="307" spans="1:65" s="13" customFormat="1" ht="11.25">
      <c r="B307" s="194"/>
      <c r="C307" s="195"/>
      <c r="D307" s="196" t="s">
        <v>162</v>
      </c>
      <c r="E307" s="197" t="s">
        <v>1</v>
      </c>
      <c r="F307" s="198" t="s">
        <v>381</v>
      </c>
      <c r="G307" s="195"/>
      <c r="H307" s="197" t="s">
        <v>1</v>
      </c>
      <c r="I307" s="199"/>
      <c r="J307" s="195"/>
      <c r="K307" s="195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162</v>
      </c>
      <c r="AU307" s="204" t="s">
        <v>84</v>
      </c>
      <c r="AV307" s="13" t="s">
        <v>82</v>
      </c>
      <c r="AW307" s="13" t="s">
        <v>32</v>
      </c>
      <c r="AX307" s="13" t="s">
        <v>77</v>
      </c>
      <c r="AY307" s="204" t="s">
        <v>150</v>
      </c>
    </row>
    <row r="308" spans="1:65" s="14" customFormat="1" ht="11.25">
      <c r="B308" s="205"/>
      <c r="C308" s="206"/>
      <c r="D308" s="196" t="s">
        <v>162</v>
      </c>
      <c r="E308" s="207" t="s">
        <v>1</v>
      </c>
      <c r="F308" s="208" t="s">
        <v>382</v>
      </c>
      <c r="G308" s="206"/>
      <c r="H308" s="209">
        <v>8.69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162</v>
      </c>
      <c r="AU308" s="215" t="s">
        <v>84</v>
      </c>
      <c r="AV308" s="14" t="s">
        <v>84</v>
      </c>
      <c r="AW308" s="14" t="s">
        <v>32</v>
      </c>
      <c r="AX308" s="14" t="s">
        <v>77</v>
      </c>
      <c r="AY308" s="215" t="s">
        <v>150</v>
      </c>
    </row>
    <row r="309" spans="1:65" s="15" customFormat="1" ht="11.25">
      <c r="B309" s="216"/>
      <c r="C309" s="217"/>
      <c r="D309" s="196" t="s">
        <v>162</v>
      </c>
      <c r="E309" s="218" t="s">
        <v>1</v>
      </c>
      <c r="F309" s="219" t="s">
        <v>166</v>
      </c>
      <c r="G309" s="217"/>
      <c r="H309" s="220">
        <v>42.634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162</v>
      </c>
      <c r="AU309" s="226" t="s">
        <v>84</v>
      </c>
      <c r="AV309" s="15" t="s">
        <v>157</v>
      </c>
      <c r="AW309" s="15" t="s">
        <v>32</v>
      </c>
      <c r="AX309" s="15" t="s">
        <v>82</v>
      </c>
      <c r="AY309" s="226" t="s">
        <v>150</v>
      </c>
    </row>
    <row r="310" spans="1:65" s="2" customFormat="1" ht="24.2" customHeight="1">
      <c r="A310" s="34"/>
      <c r="B310" s="35"/>
      <c r="C310" s="181" t="s">
        <v>383</v>
      </c>
      <c r="D310" s="181" t="s">
        <v>152</v>
      </c>
      <c r="E310" s="182" t="s">
        <v>384</v>
      </c>
      <c r="F310" s="183" t="s">
        <v>385</v>
      </c>
      <c r="G310" s="184" t="s">
        <v>155</v>
      </c>
      <c r="H310" s="185">
        <v>23.581</v>
      </c>
      <c r="I310" s="186"/>
      <c r="J310" s="187">
        <f>ROUND(I310*H310,2)</f>
        <v>0</v>
      </c>
      <c r="K310" s="183" t="s">
        <v>156</v>
      </c>
      <c r="L310" s="39"/>
      <c r="M310" s="188" t="s">
        <v>1</v>
      </c>
      <c r="N310" s="189" t="s">
        <v>42</v>
      </c>
      <c r="O310" s="71"/>
      <c r="P310" s="190">
        <f>O310*H310</f>
        <v>0</v>
      </c>
      <c r="Q310" s="190">
        <v>7.9210000000000003E-2</v>
      </c>
      <c r="R310" s="190">
        <f>Q310*H310</f>
        <v>1.8678510100000001</v>
      </c>
      <c r="S310" s="190">
        <v>0</v>
      </c>
      <c r="T310" s="191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2" t="s">
        <v>157</v>
      </c>
      <c r="AT310" s="192" t="s">
        <v>152</v>
      </c>
      <c r="AU310" s="192" t="s">
        <v>84</v>
      </c>
      <c r="AY310" s="17" t="s">
        <v>150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7" t="s">
        <v>82</v>
      </c>
      <c r="BK310" s="193">
        <f>ROUND(I310*H310,2)</f>
        <v>0</v>
      </c>
      <c r="BL310" s="17" t="s">
        <v>157</v>
      </c>
      <c r="BM310" s="192" t="s">
        <v>386</v>
      </c>
    </row>
    <row r="311" spans="1:65" s="13" customFormat="1" ht="11.25">
      <c r="B311" s="194"/>
      <c r="C311" s="195"/>
      <c r="D311" s="196" t="s">
        <v>162</v>
      </c>
      <c r="E311" s="197" t="s">
        <v>1</v>
      </c>
      <c r="F311" s="198" t="s">
        <v>387</v>
      </c>
      <c r="G311" s="195"/>
      <c r="H311" s="197" t="s">
        <v>1</v>
      </c>
      <c r="I311" s="199"/>
      <c r="J311" s="195"/>
      <c r="K311" s="195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162</v>
      </c>
      <c r="AU311" s="204" t="s">
        <v>84</v>
      </c>
      <c r="AV311" s="13" t="s">
        <v>82</v>
      </c>
      <c r="AW311" s="13" t="s">
        <v>32</v>
      </c>
      <c r="AX311" s="13" t="s">
        <v>77</v>
      </c>
      <c r="AY311" s="204" t="s">
        <v>150</v>
      </c>
    </row>
    <row r="312" spans="1:65" s="14" customFormat="1" ht="11.25">
      <c r="B312" s="205"/>
      <c r="C312" s="206"/>
      <c r="D312" s="196" t="s">
        <v>162</v>
      </c>
      <c r="E312" s="207" t="s">
        <v>1</v>
      </c>
      <c r="F312" s="208" t="s">
        <v>388</v>
      </c>
      <c r="G312" s="206"/>
      <c r="H312" s="209">
        <v>19.529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162</v>
      </c>
      <c r="AU312" s="215" t="s">
        <v>84</v>
      </c>
      <c r="AV312" s="14" t="s">
        <v>84</v>
      </c>
      <c r="AW312" s="14" t="s">
        <v>32</v>
      </c>
      <c r="AX312" s="14" t="s">
        <v>77</v>
      </c>
      <c r="AY312" s="215" t="s">
        <v>150</v>
      </c>
    </row>
    <row r="313" spans="1:65" s="13" customFormat="1" ht="11.25">
      <c r="B313" s="194"/>
      <c r="C313" s="195"/>
      <c r="D313" s="196" t="s">
        <v>162</v>
      </c>
      <c r="E313" s="197" t="s">
        <v>1</v>
      </c>
      <c r="F313" s="198" t="s">
        <v>389</v>
      </c>
      <c r="G313" s="195"/>
      <c r="H313" s="197" t="s">
        <v>1</v>
      </c>
      <c r="I313" s="199"/>
      <c r="J313" s="195"/>
      <c r="K313" s="195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162</v>
      </c>
      <c r="AU313" s="204" t="s">
        <v>84</v>
      </c>
      <c r="AV313" s="13" t="s">
        <v>82</v>
      </c>
      <c r="AW313" s="13" t="s">
        <v>32</v>
      </c>
      <c r="AX313" s="13" t="s">
        <v>77</v>
      </c>
      <c r="AY313" s="204" t="s">
        <v>150</v>
      </c>
    </row>
    <row r="314" spans="1:65" s="14" customFormat="1" ht="11.25">
      <c r="B314" s="205"/>
      <c r="C314" s="206"/>
      <c r="D314" s="196" t="s">
        <v>162</v>
      </c>
      <c r="E314" s="207" t="s">
        <v>1</v>
      </c>
      <c r="F314" s="208" t="s">
        <v>390</v>
      </c>
      <c r="G314" s="206"/>
      <c r="H314" s="209">
        <v>4.0519999999999996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162</v>
      </c>
      <c r="AU314" s="215" t="s">
        <v>84</v>
      </c>
      <c r="AV314" s="14" t="s">
        <v>84</v>
      </c>
      <c r="AW314" s="14" t="s">
        <v>32</v>
      </c>
      <c r="AX314" s="14" t="s">
        <v>77</v>
      </c>
      <c r="AY314" s="215" t="s">
        <v>150</v>
      </c>
    </row>
    <row r="315" spans="1:65" s="15" customFormat="1" ht="11.25">
      <c r="B315" s="216"/>
      <c r="C315" s="217"/>
      <c r="D315" s="196" t="s">
        <v>162</v>
      </c>
      <c r="E315" s="218" t="s">
        <v>1</v>
      </c>
      <c r="F315" s="219" t="s">
        <v>166</v>
      </c>
      <c r="G315" s="217"/>
      <c r="H315" s="220">
        <v>23.581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162</v>
      </c>
      <c r="AU315" s="226" t="s">
        <v>84</v>
      </c>
      <c r="AV315" s="15" t="s">
        <v>157</v>
      </c>
      <c r="AW315" s="15" t="s">
        <v>32</v>
      </c>
      <c r="AX315" s="15" t="s">
        <v>82</v>
      </c>
      <c r="AY315" s="226" t="s">
        <v>150</v>
      </c>
    </row>
    <row r="316" spans="1:65" s="2" customFormat="1" ht="24.2" customHeight="1">
      <c r="A316" s="34"/>
      <c r="B316" s="35"/>
      <c r="C316" s="181" t="s">
        <v>391</v>
      </c>
      <c r="D316" s="181" t="s">
        <v>152</v>
      </c>
      <c r="E316" s="182" t="s">
        <v>392</v>
      </c>
      <c r="F316" s="183" t="s">
        <v>393</v>
      </c>
      <c r="G316" s="184" t="s">
        <v>394</v>
      </c>
      <c r="H316" s="185">
        <v>43.847999999999999</v>
      </c>
      <c r="I316" s="186"/>
      <c r="J316" s="187">
        <f>ROUND(I316*H316,2)</f>
        <v>0</v>
      </c>
      <c r="K316" s="183" t="s">
        <v>156</v>
      </c>
      <c r="L316" s="39"/>
      <c r="M316" s="188" t="s">
        <v>1</v>
      </c>
      <c r="N316" s="189" t="s">
        <v>42</v>
      </c>
      <c r="O316" s="71"/>
      <c r="P316" s="190">
        <f>O316*H316</f>
        <v>0</v>
      </c>
      <c r="Q316" s="190">
        <v>1.3999999999999999E-4</v>
      </c>
      <c r="R316" s="190">
        <f>Q316*H316</f>
        <v>6.1387199999999994E-3</v>
      </c>
      <c r="S316" s="190">
        <v>0</v>
      </c>
      <c r="T316" s="191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2" t="s">
        <v>157</v>
      </c>
      <c r="AT316" s="192" t="s">
        <v>152</v>
      </c>
      <c r="AU316" s="192" t="s">
        <v>84</v>
      </c>
      <c r="AY316" s="17" t="s">
        <v>150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7" t="s">
        <v>82</v>
      </c>
      <c r="BK316" s="193">
        <f>ROUND(I316*H316,2)</f>
        <v>0</v>
      </c>
      <c r="BL316" s="17" t="s">
        <v>157</v>
      </c>
      <c r="BM316" s="192" t="s">
        <v>395</v>
      </c>
    </row>
    <row r="317" spans="1:65" s="13" customFormat="1" ht="11.25">
      <c r="B317" s="194"/>
      <c r="C317" s="195"/>
      <c r="D317" s="196" t="s">
        <v>162</v>
      </c>
      <c r="E317" s="197" t="s">
        <v>1</v>
      </c>
      <c r="F317" s="198" t="s">
        <v>342</v>
      </c>
      <c r="G317" s="195"/>
      <c r="H317" s="197" t="s">
        <v>1</v>
      </c>
      <c r="I317" s="199"/>
      <c r="J317" s="195"/>
      <c r="K317" s="195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162</v>
      </c>
      <c r="AU317" s="204" t="s">
        <v>84</v>
      </c>
      <c r="AV317" s="13" t="s">
        <v>82</v>
      </c>
      <c r="AW317" s="13" t="s">
        <v>32</v>
      </c>
      <c r="AX317" s="13" t="s">
        <v>77</v>
      </c>
      <c r="AY317" s="204" t="s">
        <v>150</v>
      </c>
    </row>
    <row r="318" spans="1:65" s="14" customFormat="1" ht="11.25">
      <c r="B318" s="205"/>
      <c r="C318" s="206"/>
      <c r="D318" s="196" t="s">
        <v>162</v>
      </c>
      <c r="E318" s="207" t="s">
        <v>1</v>
      </c>
      <c r="F318" s="208" t="s">
        <v>396</v>
      </c>
      <c r="G318" s="206"/>
      <c r="H318" s="209">
        <v>5.08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162</v>
      </c>
      <c r="AU318" s="215" t="s">
        <v>84</v>
      </c>
      <c r="AV318" s="14" t="s">
        <v>84</v>
      </c>
      <c r="AW318" s="14" t="s">
        <v>32</v>
      </c>
      <c r="AX318" s="14" t="s">
        <v>77</v>
      </c>
      <c r="AY318" s="215" t="s">
        <v>150</v>
      </c>
    </row>
    <row r="319" spans="1:65" s="13" customFormat="1" ht="11.25">
      <c r="B319" s="194"/>
      <c r="C319" s="195"/>
      <c r="D319" s="196" t="s">
        <v>162</v>
      </c>
      <c r="E319" s="197" t="s">
        <v>1</v>
      </c>
      <c r="F319" s="198" t="s">
        <v>343</v>
      </c>
      <c r="G319" s="195"/>
      <c r="H319" s="197" t="s">
        <v>1</v>
      </c>
      <c r="I319" s="199"/>
      <c r="J319" s="195"/>
      <c r="K319" s="195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162</v>
      </c>
      <c r="AU319" s="204" t="s">
        <v>84</v>
      </c>
      <c r="AV319" s="13" t="s">
        <v>82</v>
      </c>
      <c r="AW319" s="13" t="s">
        <v>32</v>
      </c>
      <c r="AX319" s="13" t="s">
        <v>77</v>
      </c>
      <c r="AY319" s="204" t="s">
        <v>150</v>
      </c>
    </row>
    <row r="320" spans="1:65" s="14" customFormat="1" ht="11.25">
      <c r="B320" s="205"/>
      <c r="C320" s="206"/>
      <c r="D320" s="196" t="s">
        <v>162</v>
      </c>
      <c r="E320" s="207" t="s">
        <v>1</v>
      </c>
      <c r="F320" s="208" t="s">
        <v>397</v>
      </c>
      <c r="G320" s="206"/>
      <c r="H320" s="209">
        <v>5.4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162</v>
      </c>
      <c r="AU320" s="215" t="s">
        <v>84</v>
      </c>
      <c r="AV320" s="14" t="s">
        <v>84</v>
      </c>
      <c r="AW320" s="14" t="s">
        <v>32</v>
      </c>
      <c r="AX320" s="14" t="s">
        <v>77</v>
      </c>
      <c r="AY320" s="215" t="s">
        <v>150</v>
      </c>
    </row>
    <row r="321" spans="1:65" s="13" customFormat="1" ht="11.25">
      <c r="B321" s="194"/>
      <c r="C321" s="195"/>
      <c r="D321" s="196" t="s">
        <v>162</v>
      </c>
      <c r="E321" s="197" t="s">
        <v>1</v>
      </c>
      <c r="F321" s="198" t="s">
        <v>372</v>
      </c>
      <c r="G321" s="195"/>
      <c r="H321" s="197" t="s">
        <v>1</v>
      </c>
      <c r="I321" s="199"/>
      <c r="J321" s="195"/>
      <c r="K321" s="195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162</v>
      </c>
      <c r="AU321" s="204" t="s">
        <v>84</v>
      </c>
      <c r="AV321" s="13" t="s">
        <v>82</v>
      </c>
      <c r="AW321" s="13" t="s">
        <v>32</v>
      </c>
      <c r="AX321" s="13" t="s">
        <v>77</v>
      </c>
      <c r="AY321" s="204" t="s">
        <v>150</v>
      </c>
    </row>
    <row r="322" spans="1:65" s="14" customFormat="1" ht="11.25">
      <c r="B322" s="205"/>
      <c r="C322" s="206"/>
      <c r="D322" s="196" t="s">
        <v>162</v>
      </c>
      <c r="E322" s="207" t="s">
        <v>1</v>
      </c>
      <c r="F322" s="208" t="s">
        <v>397</v>
      </c>
      <c r="G322" s="206"/>
      <c r="H322" s="209">
        <v>5.4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162</v>
      </c>
      <c r="AU322" s="215" t="s">
        <v>84</v>
      </c>
      <c r="AV322" s="14" t="s">
        <v>84</v>
      </c>
      <c r="AW322" s="14" t="s">
        <v>32</v>
      </c>
      <c r="AX322" s="14" t="s">
        <v>77</v>
      </c>
      <c r="AY322" s="215" t="s">
        <v>150</v>
      </c>
    </row>
    <row r="323" spans="1:65" s="13" customFormat="1" ht="11.25">
      <c r="B323" s="194"/>
      <c r="C323" s="195"/>
      <c r="D323" s="196" t="s">
        <v>162</v>
      </c>
      <c r="E323" s="197" t="s">
        <v>1</v>
      </c>
      <c r="F323" s="198" t="s">
        <v>344</v>
      </c>
      <c r="G323" s="195"/>
      <c r="H323" s="197" t="s">
        <v>1</v>
      </c>
      <c r="I323" s="199"/>
      <c r="J323" s="195"/>
      <c r="K323" s="195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162</v>
      </c>
      <c r="AU323" s="204" t="s">
        <v>84</v>
      </c>
      <c r="AV323" s="13" t="s">
        <v>82</v>
      </c>
      <c r="AW323" s="13" t="s">
        <v>32</v>
      </c>
      <c r="AX323" s="13" t="s">
        <v>77</v>
      </c>
      <c r="AY323" s="204" t="s">
        <v>150</v>
      </c>
    </row>
    <row r="324" spans="1:65" s="14" customFormat="1" ht="11.25">
      <c r="B324" s="205"/>
      <c r="C324" s="206"/>
      <c r="D324" s="196" t="s">
        <v>162</v>
      </c>
      <c r="E324" s="207" t="s">
        <v>1</v>
      </c>
      <c r="F324" s="208" t="s">
        <v>398</v>
      </c>
      <c r="G324" s="206"/>
      <c r="H324" s="209">
        <v>12.99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162</v>
      </c>
      <c r="AU324" s="215" t="s">
        <v>84</v>
      </c>
      <c r="AV324" s="14" t="s">
        <v>84</v>
      </c>
      <c r="AW324" s="14" t="s">
        <v>32</v>
      </c>
      <c r="AX324" s="14" t="s">
        <v>77</v>
      </c>
      <c r="AY324" s="215" t="s">
        <v>150</v>
      </c>
    </row>
    <row r="325" spans="1:65" s="13" customFormat="1" ht="11.25">
      <c r="B325" s="194"/>
      <c r="C325" s="195"/>
      <c r="D325" s="196" t="s">
        <v>162</v>
      </c>
      <c r="E325" s="197" t="s">
        <v>1</v>
      </c>
      <c r="F325" s="198" t="s">
        <v>399</v>
      </c>
      <c r="G325" s="195"/>
      <c r="H325" s="197" t="s">
        <v>1</v>
      </c>
      <c r="I325" s="199"/>
      <c r="J325" s="195"/>
      <c r="K325" s="195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162</v>
      </c>
      <c r="AU325" s="204" t="s">
        <v>84</v>
      </c>
      <c r="AV325" s="13" t="s">
        <v>82</v>
      </c>
      <c r="AW325" s="13" t="s">
        <v>32</v>
      </c>
      <c r="AX325" s="13" t="s">
        <v>77</v>
      </c>
      <c r="AY325" s="204" t="s">
        <v>150</v>
      </c>
    </row>
    <row r="326" spans="1:65" s="14" customFormat="1" ht="11.25">
      <c r="B326" s="205"/>
      <c r="C326" s="206"/>
      <c r="D326" s="196" t="s">
        <v>162</v>
      </c>
      <c r="E326" s="207" t="s">
        <v>1</v>
      </c>
      <c r="F326" s="208" t="s">
        <v>400</v>
      </c>
      <c r="G326" s="206"/>
      <c r="H326" s="209">
        <v>8.8179999999999996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162</v>
      </c>
      <c r="AU326" s="215" t="s">
        <v>84</v>
      </c>
      <c r="AV326" s="14" t="s">
        <v>84</v>
      </c>
      <c r="AW326" s="14" t="s">
        <v>32</v>
      </c>
      <c r="AX326" s="14" t="s">
        <v>77</v>
      </c>
      <c r="AY326" s="215" t="s">
        <v>150</v>
      </c>
    </row>
    <row r="327" spans="1:65" s="13" customFormat="1" ht="11.25">
      <c r="B327" s="194"/>
      <c r="C327" s="195"/>
      <c r="D327" s="196" t="s">
        <v>162</v>
      </c>
      <c r="E327" s="197" t="s">
        <v>1</v>
      </c>
      <c r="F327" s="198" t="s">
        <v>389</v>
      </c>
      <c r="G327" s="195"/>
      <c r="H327" s="197" t="s">
        <v>1</v>
      </c>
      <c r="I327" s="199"/>
      <c r="J327" s="195"/>
      <c r="K327" s="195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162</v>
      </c>
      <c r="AU327" s="204" t="s">
        <v>84</v>
      </c>
      <c r="AV327" s="13" t="s">
        <v>82</v>
      </c>
      <c r="AW327" s="13" t="s">
        <v>32</v>
      </c>
      <c r="AX327" s="13" t="s">
        <v>77</v>
      </c>
      <c r="AY327" s="204" t="s">
        <v>150</v>
      </c>
    </row>
    <row r="328" spans="1:65" s="14" customFormat="1" ht="11.25">
      <c r="B328" s="205"/>
      <c r="C328" s="206"/>
      <c r="D328" s="196" t="s">
        <v>162</v>
      </c>
      <c r="E328" s="207" t="s">
        <v>1</v>
      </c>
      <c r="F328" s="208" t="s">
        <v>401</v>
      </c>
      <c r="G328" s="206"/>
      <c r="H328" s="209">
        <v>6.16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162</v>
      </c>
      <c r="AU328" s="215" t="s">
        <v>84</v>
      </c>
      <c r="AV328" s="14" t="s">
        <v>84</v>
      </c>
      <c r="AW328" s="14" t="s">
        <v>32</v>
      </c>
      <c r="AX328" s="14" t="s">
        <v>77</v>
      </c>
      <c r="AY328" s="215" t="s">
        <v>150</v>
      </c>
    </row>
    <row r="329" spans="1:65" s="15" customFormat="1" ht="11.25">
      <c r="B329" s="216"/>
      <c r="C329" s="217"/>
      <c r="D329" s="196" t="s">
        <v>162</v>
      </c>
      <c r="E329" s="218" t="s">
        <v>1</v>
      </c>
      <c r="F329" s="219" t="s">
        <v>166</v>
      </c>
      <c r="G329" s="217"/>
      <c r="H329" s="220">
        <v>43.847999999999999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162</v>
      </c>
      <c r="AU329" s="226" t="s">
        <v>84</v>
      </c>
      <c r="AV329" s="15" t="s">
        <v>157</v>
      </c>
      <c r="AW329" s="15" t="s">
        <v>32</v>
      </c>
      <c r="AX329" s="15" t="s">
        <v>82</v>
      </c>
      <c r="AY329" s="226" t="s">
        <v>150</v>
      </c>
    </row>
    <row r="330" spans="1:65" s="2" customFormat="1" ht="24.2" customHeight="1">
      <c r="A330" s="34"/>
      <c r="B330" s="35"/>
      <c r="C330" s="181" t="s">
        <v>402</v>
      </c>
      <c r="D330" s="181" t="s">
        <v>152</v>
      </c>
      <c r="E330" s="182" t="s">
        <v>403</v>
      </c>
      <c r="F330" s="183" t="s">
        <v>404</v>
      </c>
      <c r="G330" s="184" t="s">
        <v>155</v>
      </c>
      <c r="H330" s="185">
        <v>2.8079999999999998</v>
      </c>
      <c r="I330" s="186"/>
      <c r="J330" s="187">
        <f>ROUND(I330*H330,2)</f>
        <v>0</v>
      </c>
      <c r="K330" s="183" t="s">
        <v>156</v>
      </c>
      <c r="L330" s="39"/>
      <c r="M330" s="188" t="s">
        <v>1</v>
      </c>
      <c r="N330" s="189" t="s">
        <v>42</v>
      </c>
      <c r="O330" s="71"/>
      <c r="P330" s="190">
        <f>O330*H330</f>
        <v>0</v>
      </c>
      <c r="Q330" s="190">
        <v>0.17818000000000001</v>
      </c>
      <c r="R330" s="190">
        <f>Q330*H330</f>
        <v>0.50032944000000001</v>
      </c>
      <c r="S330" s="190">
        <v>0</v>
      </c>
      <c r="T330" s="191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2" t="s">
        <v>157</v>
      </c>
      <c r="AT330" s="192" t="s">
        <v>152</v>
      </c>
      <c r="AU330" s="192" t="s">
        <v>84</v>
      </c>
      <c r="AY330" s="17" t="s">
        <v>150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7" t="s">
        <v>82</v>
      </c>
      <c r="BK330" s="193">
        <f>ROUND(I330*H330,2)</f>
        <v>0</v>
      </c>
      <c r="BL330" s="17" t="s">
        <v>157</v>
      </c>
      <c r="BM330" s="192" t="s">
        <v>405</v>
      </c>
    </row>
    <row r="331" spans="1:65" s="13" customFormat="1" ht="11.25">
      <c r="B331" s="194"/>
      <c r="C331" s="195"/>
      <c r="D331" s="196" t="s">
        <v>162</v>
      </c>
      <c r="E331" s="197" t="s">
        <v>1</v>
      </c>
      <c r="F331" s="198" t="s">
        <v>406</v>
      </c>
      <c r="G331" s="195"/>
      <c r="H331" s="197" t="s">
        <v>1</v>
      </c>
      <c r="I331" s="199"/>
      <c r="J331" s="195"/>
      <c r="K331" s="195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162</v>
      </c>
      <c r="AU331" s="204" t="s">
        <v>84</v>
      </c>
      <c r="AV331" s="13" t="s">
        <v>82</v>
      </c>
      <c r="AW331" s="13" t="s">
        <v>32</v>
      </c>
      <c r="AX331" s="13" t="s">
        <v>77</v>
      </c>
      <c r="AY331" s="204" t="s">
        <v>150</v>
      </c>
    </row>
    <row r="332" spans="1:65" s="14" customFormat="1" ht="11.25">
      <c r="B332" s="205"/>
      <c r="C332" s="206"/>
      <c r="D332" s="196" t="s">
        <v>162</v>
      </c>
      <c r="E332" s="207" t="s">
        <v>1</v>
      </c>
      <c r="F332" s="208" t="s">
        <v>407</v>
      </c>
      <c r="G332" s="206"/>
      <c r="H332" s="209">
        <v>0.67200000000000004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162</v>
      </c>
      <c r="AU332" s="215" t="s">
        <v>84</v>
      </c>
      <c r="AV332" s="14" t="s">
        <v>84</v>
      </c>
      <c r="AW332" s="14" t="s">
        <v>32</v>
      </c>
      <c r="AX332" s="14" t="s">
        <v>77</v>
      </c>
      <c r="AY332" s="215" t="s">
        <v>150</v>
      </c>
    </row>
    <row r="333" spans="1:65" s="13" customFormat="1" ht="11.25">
      <c r="B333" s="194"/>
      <c r="C333" s="195"/>
      <c r="D333" s="196" t="s">
        <v>162</v>
      </c>
      <c r="E333" s="197" t="s">
        <v>1</v>
      </c>
      <c r="F333" s="198" t="s">
        <v>351</v>
      </c>
      <c r="G333" s="195"/>
      <c r="H333" s="197" t="s">
        <v>1</v>
      </c>
      <c r="I333" s="199"/>
      <c r="J333" s="195"/>
      <c r="K333" s="195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162</v>
      </c>
      <c r="AU333" s="204" t="s">
        <v>84</v>
      </c>
      <c r="AV333" s="13" t="s">
        <v>82</v>
      </c>
      <c r="AW333" s="13" t="s">
        <v>32</v>
      </c>
      <c r="AX333" s="13" t="s">
        <v>77</v>
      </c>
      <c r="AY333" s="204" t="s">
        <v>150</v>
      </c>
    </row>
    <row r="334" spans="1:65" s="14" customFormat="1" ht="11.25">
      <c r="B334" s="205"/>
      <c r="C334" s="206"/>
      <c r="D334" s="196" t="s">
        <v>162</v>
      </c>
      <c r="E334" s="207" t="s">
        <v>1</v>
      </c>
      <c r="F334" s="208" t="s">
        <v>408</v>
      </c>
      <c r="G334" s="206"/>
      <c r="H334" s="209">
        <v>0.12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162</v>
      </c>
      <c r="AU334" s="215" t="s">
        <v>84</v>
      </c>
      <c r="AV334" s="14" t="s">
        <v>84</v>
      </c>
      <c r="AW334" s="14" t="s">
        <v>32</v>
      </c>
      <c r="AX334" s="14" t="s">
        <v>77</v>
      </c>
      <c r="AY334" s="215" t="s">
        <v>150</v>
      </c>
    </row>
    <row r="335" spans="1:65" s="13" customFormat="1" ht="11.25">
      <c r="B335" s="194"/>
      <c r="C335" s="195"/>
      <c r="D335" s="196" t="s">
        <v>162</v>
      </c>
      <c r="E335" s="197" t="s">
        <v>1</v>
      </c>
      <c r="F335" s="198" t="s">
        <v>357</v>
      </c>
      <c r="G335" s="195"/>
      <c r="H335" s="197" t="s">
        <v>1</v>
      </c>
      <c r="I335" s="199"/>
      <c r="J335" s="195"/>
      <c r="K335" s="195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162</v>
      </c>
      <c r="AU335" s="204" t="s">
        <v>84</v>
      </c>
      <c r="AV335" s="13" t="s">
        <v>82</v>
      </c>
      <c r="AW335" s="13" t="s">
        <v>32</v>
      </c>
      <c r="AX335" s="13" t="s">
        <v>77</v>
      </c>
      <c r="AY335" s="204" t="s">
        <v>150</v>
      </c>
    </row>
    <row r="336" spans="1:65" s="14" customFormat="1" ht="11.25">
      <c r="B336" s="205"/>
      <c r="C336" s="206"/>
      <c r="D336" s="196" t="s">
        <v>162</v>
      </c>
      <c r="E336" s="207" t="s">
        <v>1</v>
      </c>
      <c r="F336" s="208" t="s">
        <v>409</v>
      </c>
      <c r="G336" s="206"/>
      <c r="H336" s="209">
        <v>0.39200000000000002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162</v>
      </c>
      <c r="AU336" s="215" t="s">
        <v>84</v>
      </c>
      <c r="AV336" s="14" t="s">
        <v>84</v>
      </c>
      <c r="AW336" s="14" t="s">
        <v>32</v>
      </c>
      <c r="AX336" s="14" t="s">
        <v>77</v>
      </c>
      <c r="AY336" s="215" t="s">
        <v>150</v>
      </c>
    </row>
    <row r="337" spans="1:65" s="13" customFormat="1" ht="11.25">
      <c r="B337" s="194"/>
      <c r="C337" s="195"/>
      <c r="D337" s="196" t="s">
        <v>162</v>
      </c>
      <c r="E337" s="197" t="s">
        <v>1</v>
      </c>
      <c r="F337" s="198" t="s">
        <v>359</v>
      </c>
      <c r="G337" s="195"/>
      <c r="H337" s="197" t="s">
        <v>1</v>
      </c>
      <c r="I337" s="199"/>
      <c r="J337" s="195"/>
      <c r="K337" s="195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162</v>
      </c>
      <c r="AU337" s="204" t="s">
        <v>84</v>
      </c>
      <c r="AV337" s="13" t="s">
        <v>82</v>
      </c>
      <c r="AW337" s="13" t="s">
        <v>32</v>
      </c>
      <c r="AX337" s="13" t="s">
        <v>77</v>
      </c>
      <c r="AY337" s="204" t="s">
        <v>150</v>
      </c>
    </row>
    <row r="338" spans="1:65" s="14" customFormat="1" ht="11.25">
      <c r="B338" s="205"/>
      <c r="C338" s="206"/>
      <c r="D338" s="196" t="s">
        <v>162</v>
      </c>
      <c r="E338" s="207" t="s">
        <v>1</v>
      </c>
      <c r="F338" s="208" t="s">
        <v>410</v>
      </c>
      <c r="G338" s="206"/>
      <c r="H338" s="209">
        <v>0.78400000000000003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162</v>
      </c>
      <c r="AU338" s="215" t="s">
        <v>84</v>
      </c>
      <c r="AV338" s="14" t="s">
        <v>84</v>
      </c>
      <c r="AW338" s="14" t="s">
        <v>32</v>
      </c>
      <c r="AX338" s="14" t="s">
        <v>77</v>
      </c>
      <c r="AY338" s="215" t="s">
        <v>150</v>
      </c>
    </row>
    <row r="339" spans="1:65" s="13" customFormat="1" ht="11.25">
      <c r="B339" s="194"/>
      <c r="C339" s="195"/>
      <c r="D339" s="196" t="s">
        <v>162</v>
      </c>
      <c r="E339" s="197" t="s">
        <v>1</v>
      </c>
      <c r="F339" s="198" t="s">
        <v>357</v>
      </c>
      <c r="G339" s="195"/>
      <c r="H339" s="197" t="s">
        <v>1</v>
      </c>
      <c r="I339" s="199"/>
      <c r="J339" s="195"/>
      <c r="K339" s="195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162</v>
      </c>
      <c r="AU339" s="204" t="s">
        <v>84</v>
      </c>
      <c r="AV339" s="13" t="s">
        <v>82</v>
      </c>
      <c r="AW339" s="13" t="s">
        <v>32</v>
      </c>
      <c r="AX339" s="13" t="s">
        <v>77</v>
      </c>
      <c r="AY339" s="204" t="s">
        <v>150</v>
      </c>
    </row>
    <row r="340" spans="1:65" s="14" customFormat="1" ht="11.25">
      <c r="B340" s="205"/>
      <c r="C340" s="206"/>
      <c r="D340" s="196" t="s">
        <v>162</v>
      </c>
      <c r="E340" s="207" t="s">
        <v>1</v>
      </c>
      <c r="F340" s="208" t="s">
        <v>411</v>
      </c>
      <c r="G340" s="206"/>
      <c r="H340" s="209">
        <v>0.84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162</v>
      </c>
      <c r="AU340" s="215" t="s">
        <v>84</v>
      </c>
      <c r="AV340" s="14" t="s">
        <v>84</v>
      </c>
      <c r="AW340" s="14" t="s">
        <v>32</v>
      </c>
      <c r="AX340" s="14" t="s">
        <v>77</v>
      </c>
      <c r="AY340" s="215" t="s">
        <v>150</v>
      </c>
    </row>
    <row r="341" spans="1:65" s="15" customFormat="1" ht="11.25">
      <c r="B341" s="216"/>
      <c r="C341" s="217"/>
      <c r="D341" s="196" t="s">
        <v>162</v>
      </c>
      <c r="E341" s="218" t="s">
        <v>1</v>
      </c>
      <c r="F341" s="219" t="s">
        <v>166</v>
      </c>
      <c r="G341" s="217"/>
      <c r="H341" s="220">
        <v>2.8080000000000003</v>
      </c>
      <c r="I341" s="221"/>
      <c r="J341" s="217"/>
      <c r="K341" s="217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162</v>
      </c>
      <c r="AU341" s="226" t="s">
        <v>84</v>
      </c>
      <c r="AV341" s="15" t="s">
        <v>157</v>
      </c>
      <c r="AW341" s="15" t="s">
        <v>32</v>
      </c>
      <c r="AX341" s="15" t="s">
        <v>82</v>
      </c>
      <c r="AY341" s="226" t="s">
        <v>150</v>
      </c>
    </row>
    <row r="342" spans="1:65" s="2" customFormat="1" ht="24.2" customHeight="1">
      <c r="A342" s="34"/>
      <c r="B342" s="35"/>
      <c r="C342" s="181" t="s">
        <v>412</v>
      </c>
      <c r="D342" s="181" t="s">
        <v>152</v>
      </c>
      <c r="E342" s="182" t="s">
        <v>413</v>
      </c>
      <c r="F342" s="183" t="s">
        <v>414</v>
      </c>
      <c r="G342" s="184" t="s">
        <v>155</v>
      </c>
      <c r="H342" s="185">
        <v>45.45</v>
      </c>
      <c r="I342" s="186"/>
      <c r="J342" s="187">
        <f>ROUND(I342*H342,2)</f>
        <v>0</v>
      </c>
      <c r="K342" s="183" t="s">
        <v>156</v>
      </c>
      <c r="L342" s="39"/>
      <c r="M342" s="188" t="s">
        <v>1</v>
      </c>
      <c r="N342" s="189" t="s">
        <v>42</v>
      </c>
      <c r="O342" s="71"/>
      <c r="P342" s="190">
        <f>O342*H342</f>
        <v>0</v>
      </c>
      <c r="Q342" s="190">
        <v>0.29330000000000001</v>
      </c>
      <c r="R342" s="190">
        <f>Q342*H342</f>
        <v>13.330485000000001</v>
      </c>
      <c r="S342" s="190">
        <v>0</v>
      </c>
      <c r="T342" s="191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2" t="s">
        <v>157</v>
      </c>
      <c r="AT342" s="192" t="s">
        <v>152</v>
      </c>
      <c r="AU342" s="192" t="s">
        <v>84</v>
      </c>
      <c r="AY342" s="17" t="s">
        <v>150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7" t="s">
        <v>82</v>
      </c>
      <c r="BK342" s="193">
        <f>ROUND(I342*H342,2)</f>
        <v>0</v>
      </c>
      <c r="BL342" s="17" t="s">
        <v>157</v>
      </c>
      <c r="BM342" s="192" t="s">
        <v>415</v>
      </c>
    </row>
    <row r="343" spans="1:65" s="13" customFormat="1" ht="11.25">
      <c r="B343" s="194"/>
      <c r="C343" s="195"/>
      <c r="D343" s="196" t="s">
        <v>162</v>
      </c>
      <c r="E343" s="197" t="s">
        <v>1</v>
      </c>
      <c r="F343" s="198" t="s">
        <v>286</v>
      </c>
      <c r="G343" s="195"/>
      <c r="H343" s="197" t="s">
        <v>1</v>
      </c>
      <c r="I343" s="199"/>
      <c r="J343" s="195"/>
      <c r="K343" s="195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162</v>
      </c>
      <c r="AU343" s="204" t="s">
        <v>84</v>
      </c>
      <c r="AV343" s="13" t="s">
        <v>82</v>
      </c>
      <c r="AW343" s="13" t="s">
        <v>32</v>
      </c>
      <c r="AX343" s="13" t="s">
        <v>77</v>
      </c>
      <c r="AY343" s="204" t="s">
        <v>150</v>
      </c>
    </row>
    <row r="344" spans="1:65" s="14" customFormat="1" ht="11.25">
      <c r="B344" s="205"/>
      <c r="C344" s="206"/>
      <c r="D344" s="196" t="s">
        <v>162</v>
      </c>
      <c r="E344" s="207" t="s">
        <v>1</v>
      </c>
      <c r="F344" s="208" t="s">
        <v>416</v>
      </c>
      <c r="G344" s="206"/>
      <c r="H344" s="209">
        <v>45.45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162</v>
      </c>
      <c r="AU344" s="215" t="s">
        <v>84</v>
      </c>
      <c r="AV344" s="14" t="s">
        <v>84</v>
      </c>
      <c r="AW344" s="14" t="s">
        <v>32</v>
      </c>
      <c r="AX344" s="14" t="s">
        <v>82</v>
      </c>
      <c r="AY344" s="215" t="s">
        <v>150</v>
      </c>
    </row>
    <row r="345" spans="1:65" s="2" customFormat="1" ht="16.5" customHeight="1">
      <c r="A345" s="34"/>
      <c r="B345" s="35"/>
      <c r="C345" s="181" t="s">
        <v>417</v>
      </c>
      <c r="D345" s="181" t="s">
        <v>152</v>
      </c>
      <c r="E345" s="182" t="s">
        <v>418</v>
      </c>
      <c r="F345" s="183" t="s">
        <v>419</v>
      </c>
      <c r="G345" s="184" t="s">
        <v>155</v>
      </c>
      <c r="H345" s="185">
        <v>30.72</v>
      </c>
      <c r="I345" s="186"/>
      <c r="J345" s="187">
        <f>ROUND(I345*H345,2)</f>
        <v>0</v>
      </c>
      <c r="K345" s="183" t="s">
        <v>156</v>
      </c>
      <c r="L345" s="39"/>
      <c r="M345" s="188" t="s">
        <v>1</v>
      </c>
      <c r="N345" s="189" t="s">
        <v>42</v>
      </c>
      <c r="O345" s="71"/>
      <c r="P345" s="190">
        <f>O345*H345</f>
        <v>0</v>
      </c>
      <c r="Q345" s="190">
        <v>5.4600000000000003E-2</v>
      </c>
      <c r="R345" s="190">
        <f>Q345*H345</f>
        <v>1.6773119999999999</v>
      </c>
      <c r="S345" s="190">
        <v>0</v>
      </c>
      <c r="T345" s="191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2" t="s">
        <v>157</v>
      </c>
      <c r="AT345" s="192" t="s">
        <v>152</v>
      </c>
      <c r="AU345" s="192" t="s">
        <v>84</v>
      </c>
      <c r="AY345" s="17" t="s">
        <v>150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7" t="s">
        <v>82</v>
      </c>
      <c r="BK345" s="193">
        <f>ROUND(I345*H345,2)</f>
        <v>0</v>
      </c>
      <c r="BL345" s="17" t="s">
        <v>157</v>
      </c>
      <c r="BM345" s="192" t="s">
        <v>420</v>
      </c>
    </row>
    <row r="346" spans="1:65" s="13" customFormat="1" ht="11.25">
      <c r="B346" s="194"/>
      <c r="C346" s="195"/>
      <c r="D346" s="196" t="s">
        <v>162</v>
      </c>
      <c r="E346" s="197" t="s">
        <v>1</v>
      </c>
      <c r="F346" s="198" t="s">
        <v>421</v>
      </c>
      <c r="G346" s="195"/>
      <c r="H346" s="197" t="s">
        <v>1</v>
      </c>
      <c r="I346" s="199"/>
      <c r="J346" s="195"/>
      <c r="K346" s="195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162</v>
      </c>
      <c r="AU346" s="204" t="s">
        <v>84</v>
      </c>
      <c r="AV346" s="13" t="s">
        <v>82</v>
      </c>
      <c r="AW346" s="13" t="s">
        <v>32</v>
      </c>
      <c r="AX346" s="13" t="s">
        <v>77</v>
      </c>
      <c r="AY346" s="204" t="s">
        <v>150</v>
      </c>
    </row>
    <row r="347" spans="1:65" s="14" customFormat="1" ht="11.25">
      <c r="B347" s="205"/>
      <c r="C347" s="206"/>
      <c r="D347" s="196" t="s">
        <v>162</v>
      </c>
      <c r="E347" s="207" t="s">
        <v>1</v>
      </c>
      <c r="F347" s="208" t="s">
        <v>422</v>
      </c>
      <c r="G347" s="206"/>
      <c r="H347" s="209">
        <v>30.72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162</v>
      </c>
      <c r="AU347" s="215" t="s">
        <v>84</v>
      </c>
      <c r="AV347" s="14" t="s">
        <v>84</v>
      </c>
      <c r="AW347" s="14" t="s">
        <v>32</v>
      </c>
      <c r="AX347" s="14" t="s">
        <v>82</v>
      </c>
      <c r="AY347" s="215" t="s">
        <v>150</v>
      </c>
    </row>
    <row r="348" spans="1:65" s="2" customFormat="1" ht="21.75" customHeight="1">
      <c r="A348" s="34"/>
      <c r="B348" s="35"/>
      <c r="C348" s="181" t="s">
        <v>423</v>
      </c>
      <c r="D348" s="181" t="s">
        <v>152</v>
      </c>
      <c r="E348" s="182" t="s">
        <v>424</v>
      </c>
      <c r="F348" s="183" t="s">
        <v>425</v>
      </c>
      <c r="G348" s="184" t="s">
        <v>155</v>
      </c>
      <c r="H348" s="185">
        <v>5</v>
      </c>
      <c r="I348" s="186"/>
      <c r="J348" s="187">
        <f>ROUND(I348*H348,2)</f>
        <v>0</v>
      </c>
      <c r="K348" s="183" t="s">
        <v>156</v>
      </c>
      <c r="L348" s="39"/>
      <c r="M348" s="188" t="s">
        <v>1</v>
      </c>
      <c r="N348" s="189" t="s">
        <v>42</v>
      </c>
      <c r="O348" s="71"/>
      <c r="P348" s="190">
        <f>O348*H348</f>
        <v>0</v>
      </c>
      <c r="Q348" s="190">
        <v>0.26723000000000002</v>
      </c>
      <c r="R348" s="190">
        <f>Q348*H348</f>
        <v>1.3361500000000002</v>
      </c>
      <c r="S348" s="190">
        <v>0</v>
      </c>
      <c r="T348" s="191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2" t="s">
        <v>157</v>
      </c>
      <c r="AT348" s="192" t="s">
        <v>152</v>
      </c>
      <c r="AU348" s="192" t="s">
        <v>84</v>
      </c>
      <c r="AY348" s="17" t="s">
        <v>150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7" t="s">
        <v>82</v>
      </c>
      <c r="BK348" s="193">
        <f>ROUND(I348*H348,2)</f>
        <v>0</v>
      </c>
      <c r="BL348" s="17" t="s">
        <v>157</v>
      </c>
      <c r="BM348" s="192" t="s">
        <v>426</v>
      </c>
    </row>
    <row r="349" spans="1:65" s="13" customFormat="1" ht="11.25">
      <c r="B349" s="194"/>
      <c r="C349" s="195"/>
      <c r="D349" s="196" t="s">
        <v>162</v>
      </c>
      <c r="E349" s="197" t="s">
        <v>1</v>
      </c>
      <c r="F349" s="198" t="s">
        <v>427</v>
      </c>
      <c r="G349" s="195"/>
      <c r="H349" s="197" t="s">
        <v>1</v>
      </c>
      <c r="I349" s="199"/>
      <c r="J349" s="195"/>
      <c r="K349" s="195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162</v>
      </c>
      <c r="AU349" s="204" t="s">
        <v>84</v>
      </c>
      <c r="AV349" s="13" t="s">
        <v>82</v>
      </c>
      <c r="AW349" s="13" t="s">
        <v>32</v>
      </c>
      <c r="AX349" s="13" t="s">
        <v>77</v>
      </c>
      <c r="AY349" s="204" t="s">
        <v>150</v>
      </c>
    </row>
    <row r="350" spans="1:65" s="14" customFormat="1" ht="11.25">
      <c r="B350" s="205"/>
      <c r="C350" s="206"/>
      <c r="D350" s="196" t="s">
        <v>162</v>
      </c>
      <c r="E350" s="207" t="s">
        <v>1</v>
      </c>
      <c r="F350" s="208" t="s">
        <v>428</v>
      </c>
      <c r="G350" s="206"/>
      <c r="H350" s="209">
        <v>0.8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162</v>
      </c>
      <c r="AU350" s="215" t="s">
        <v>84</v>
      </c>
      <c r="AV350" s="14" t="s">
        <v>84</v>
      </c>
      <c r="AW350" s="14" t="s">
        <v>32</v>
      </c>
      <c r="AX350" s="14" t="s">
        <v>77</v>
      </c>
      <c r="AY350" s="215" t="s">
        <v>150</v>
      </c>
    </row>
    <row r="351" spans="1:65" s="13" customFormat="1" ht="11.25">
      <c r="B351" s="194"/>
      <c r="C351" s="195"/>
      <c r="D351" s="196" t="s">
        <v>162</v>
      </c>
      <c r="E351" s="197" t="s">
        <v>1</v>
      </c>
      <c r="F351" s="198" t="s">
        <v>429</v>
      </c>
      <c r="G351" s="195"/>
      <c r="H351" s="197" t="s">
        <v>1</v>
      </c>
      <c r="I351" s="199"/>
      <c r="J351" s="195"/>
      <c r="K351" s="195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162</v>
      </c>
      <c r="AU351" s="204" t="s">
        <v>84</v>
      </c>
      <c r="AV351" s="13" t="s">
        <v>82</v>
      </c>
      <c r="AW351" s="13" t="s">
        <v>32</v>
      </c>
      <c r="AX351" s="13" t="s">
        <v>77</v>
      </c>
      <c r="AY351" s="204" t="s">
        <v>150</v>
      </c>
    </row>
    <row r="352" spans="1:65" s="14" customFormat="1" ht="11.25">
      <c r="B352" s="205"/>
      <c r="C352" s="206"/>
      <c r="D352" s="196" t="s">
        <v>162</v>
      </c>
      <c r="E352" s="207" t="s">
        <v>1</v>
      </c>
      <c r="F352" s="208" t="s">
        <v>430</v>
      </c>
      <c r="G352" s="206"/>
      <c r="H352" s="209">
        <v>1.2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162</v>
      </c>
      <c r="AU352" s="215" t="s">
        <v>84</v>
      </c>
      <c r="AV352" s="14" t="s">
        <v>84</v>
      </c>
      <c r="AW352" s="14" t="s">
        <v>32</v>
      </c>
      <c r="AX352" s="14" t="s">
        <v>77</v>
      </c>
      <c r="AY352" s="215" t="s">
        <v>150</v>
      </c>
    </row>
    <row r="353" spans="1:65" s="13" customFormat="1" ht="11.25">
      <c r="B353" s="194"/>
      <c r="C353" s="195"/>
      <c r="D353" s="196" t="s">
        <v>162</v>
      </c>
      <c r="E353" s="197" t="s">
        <v>1</v>
      </c>
      <c r="F353" s="198" t="s">
        <v>431</v>
      </c>
      <c r="G353" s="195"/>
      <c r="H353" s="197" t="s">
        <v>1</v>
      </c>
      <c r="I353" s="199"/>
      <c r="J353" s="195"/>
      <c r="K353" s="195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162</v>
      </c>
      <c r="AU353" s="204" t="s">
        <v>84</v>
      </c>
      <c r="AV353" s="13" t="s">
        <v>82</v>
      </c>
      <c r="AW353" s="13" t="s">
        <v>32</v>
      </c>
      <c r="AX353" s="13" t="s">
        <v>77</v>
      </c>
      <c r="AY353" s="204" t="s">
        <v>150</v>
      </c>
    </row>
    <row r="354" spans="1:65" s="14" customFormat="1" ht="11.25">
      <c r="B354" s="205"/>
      <c r="C354" s="206"/>
      <c r="D354" s="196" t="s">
        <v>162</v>
      </c>
      <c r="E354" s="207" t="s">
        <v>1</v>
      </c>
      <c r="F354" s="208" t="s">
        <v>432</v>
      </c>
      <c r="G354" s="206"/>
      <c r="H354" s="209">
        <v>0.6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162</v>
      </c>
      <c r="AU354" s="215" t="s">
        <v>84</v>
      </c>
      <c r="AV354" s="14" t="s">
        <v>84</v>
      </c>
      <c r="AW354" s="14" t="s">
        <v>32</v>
      </c>
      <c r="AX354" s="14" t="s">
        <v>77</v>
      </c>
      <c r="AY354" s="215" t="s">
        <v>150</v>
      </c>
    </row>
    <row r="355" spans="1:65" s="13" customFormat="1" ht="11.25">
      <c r="B355" s="194"/>
      <c r="C355" s="195"/>
      <c r="D355" s="196" t="s">
        <v>162</v>
      </c>
      <c r="E355" s="197" t="s">
        <v>1</v>
      </c>
      <c r="F355" s="198" t="s">
        <v>433</v>
      </c>
      <c r="G355" s="195"/>
      <c r="H355" s="197" t="s">
        <v>1</v>
      </c>
      <c r="I355" s="199"/>
      <c r="J355" s="195"/>
      <c r="K355" s="195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162</v>
      </c>
      <c r="AU355" s="204" t="s">
        <v>84</v>
      </c>
      <c r="AV355" s="13" t="s">
        <v>82</v>
      </c>
      <c r="AW355" s="13" t="s">
        <v>32</v>
      </c>
      <c r="AX355" s="13" t="s">
        <v>77</v>
      </c>
      <c r="AY355" s="204" t="s">
        <v>150</v>
      </c>
    </row>
    <row r="356" spans="1:65" s="14" customFormat="1" ht="11.25">
      <c r="B356" s="205"/>
      <c r="C356" s="206"/>
      <c r="D356" s="196" t="s">
        <v>162</v>
      </c>
      <c r="E356" s="207" t="s">
        <v>1</v>
      </c>
      <c r="F356" s="208" t="s">
        <v>428</v>
      </c>
      <c r="G356" s="206"/>
      <c r="H356" s="209">
        <v>0.8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162</v>
      </c>
      <c r="AU356" s="215" t="s">
        <v>84</v>
      </c>
      <c r="AV356" s="14" t="s">
        <v>84</v>
      </c>
      <c r="AW356" s="14" t="s">
        <v>32</v>
      </c>
      <c r="AX356" s="14" t="s">
        <v>77</v>
      </c>
      <c r="AY356" s="215" t="s">
        <v>150</v>
      </c>
    </row>
    <row r="357" spans="1:65" s="13" customFormat="1" ht="11.25">
      <c r="B357" s="194"/>
      <c r="C357" s="195"/>
      <c r="D357" s="196" t="s">
        <v>162</v>
      </c>
      <c r="E357" s="197" t="s">
        <v>1</v>
      </c>
      <c r="F357" s="198" t="s">
        <v>434</v>
      </c>
      <c r="G357" s="195"/>
      <c r="H357" s="197" t="s">
        <v>1</v>
      </c>
      <c r="I357" s="199"/>
      <c r="J357" s="195"/>
      <c r="K357" s="195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162</v>
      </c>
      <c r="AU357" s="204" t="s">
        <v>84</v>
      </c>
      <c r="AV357" s="13" t="s">
        <v>82</v>
      </c>
      <c r="AW357" s="13" t="s">
        <v>32</v>
      </c>
      <c r="AX357" s="13" t="s">
        <v>77</v>
      </c>
      <c r="AY357" s="204" t="s">
        <v>150</v>
      </c>
    </row>
    <row r="358" spans="1:65" s="14" customFormat="1" ht="11.25">
      <c r="B358" s="205"/>
      <c r="C358" s="206"/>
      <c r="D358" s="196" t="s">
        <v>162</v>
      </c>
      <c r="E358" s="207" t="s">
        <v>1</v>
      </c>
      <c r="F358" s="208" t="s">
        <v>432</v>
      </c>
      <c r="G358" s="206"/>
      <c r="H358" s="209">
        <v>0.6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162</v>
      </c>
      <c r="AU358" s="215" t="s">
        <v>84</v>
      </c>
      <c r="AV358" s="14" t="s">
        <v>84</v>
      </c>
      <c r="AW358" s="14" t="s">
        <v>32</v>
      </c>
      <c r="AX358" s="14" t="s">
        <v>77</v>
      </c>
      <c r="AY358" s="215" t="s">
        <v>150</v>
      </c>
    </row>
    <row r="359" spans="1:65" s="13" customFormat="1" ht="11.25">
      <c r="B359" s="194"/>
      <c r="C359" s="195"/>
      <c r="D359" s="196" t="s">
        <v>162</v>
      </c>
      <c r="E359" s="197" t="s">
        <v>1</v>
      </c>
      <c r="F359" s="198" t="s">
        <v>435</v>
      </c>
      <c r="G359" s="195"/>
      <c r="H359" s="197" t="s">
        <v>1</v>
      </c>
      <c r="I359" s="199"/>
      <c r="J359" s="195"/>
      <c r="K359" s="195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162</v>
      </c>
      <c r="AU359" s="204" t="s">
        <v>84</v>
      </c>
      <c r="AV359" s="13" t="s">
        <v>82</v>
      </c>
      <c r="AW359" s="13" t="s">
        <v>32</v>
      </c>
      <c r="AX359" s="13" t="s">
        <v>77</v>
      </c>
      <c r="AY359" s="204" t="s">
        <v>150</v>
      </c>
    </row>
    <row r="360" spans="1:65" s="14" customFormat="1" ht="11.25">
      <c r="B360" s="205"/>
      <c r="C360" s="206"/>
      <c r="D360" s="196" t="s">
        <v>162</v>
      </c>
      <c r="E360" s="207" t="s">
        <v>1</v>
      </c>
      <c r="F360" s="208" t="s">
        <v>436</v>
      </c>
      <c r="G360" s="206"/>
      <c r="H360" s="209">
        <v>0.4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162</v>
      </c>
      <c r="AU360" s="215" t="s">
        <v>84</v>
      </c>
      <c r="AV360" s="14" t="s">
        <v>84</v>
      </c>
      <c r="AW360" s="14" t="s">
        <v>32</v>
      </c>
      <c r="AX360" s="14" t="s">
        <v>77</v>
      </c>
      <c r="AY360" s="215" t="s">
        <v>150</v>
      </c>
    </row>
    <row r="361" spans="1:65" s="13" customFormat="1" ht="11.25">
      <c r="B361" s="194"/>
      <c r="C361" s="195"/>
      <c r="D361" s="196" t="s">
        <v>162</v>
      </c>
      <c r="E361" s="197" t="s">
        <v>1</v>
      </c>
      <c r="F361" s="198" t="s">
        <v>437</v>
      </c>
      <c r="G361" s="195"/>
      <c r="H361" s="197" t="s">
        <v>1</v>
      </c>
      <c r="I361" s="199"/>
      <c r="J361" s="195"/>
      <c r="K361" s="195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162</v>
      </c>
      <c r="AU361" s="204" t="s">
        <v>84</v>
      </c>
      <c r="AV361" s="13" t="s">
        <v>82</v>
      </c>
      <c r="AW361" s="13" t="s">
        <v>32</v>
      </c>
      <c r="AX361" s="13" t="s">
        <v>77</v>
      </c>
      <c r="AY361" s="204" t="s">
        <v>150</v>
      </c>
    </row>
    <row r="362" spans="1:65" s="14" customFormat="1" ht="11.25">
      <c r="B362" s="205"/>
      <c r="C362" s="206"/>
      <c r="D362" s="196" t="s">
        <v>162</v>
      </c>
      <c r="E362" s="207" t="s">
        <v>1</v>
      </c>
      <c r="F362" s="208" t="s">
        <v>432</v>
      </c>
      <c r="G362" s="206"/>
      <c r="H362" s="209">
        <v>0.6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162</v>
      </c>
      <c r="AU362" s="215" t="s">
        <v>84</v>
      </c>
      <c r="AV362" s="14" t="s">
        <v>84</v>
      </c>
      <c r="AW362" s="14" t="s">
        <v>32</v>
      </c>
      <c r="AX362" s="14" t="s">
        <v>77</v>
      </c>
      <c r="AY362" s="215" t="s">
        <v>150</v>
      </c>
    </row>
    <row r="363" spans="1:65" s="15" customFormat="1" ht="11.25">
      <c r="B363" s="216"/>
      <c r="C363" s="217"/>
      <c r="D363" s="196" t="s">
        <v>162</v>
      </c>
      <c r="E363" s="218" t="s">
        <v>1</v>
      </c>
      <c r="F363" s="219" t="s">
        <v>166</v>
      </c>
      <c r="G363" s="217"/>
      <c r="H363" s="220">
        <v>5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162</v>
      </c>
      <c r="AU363" s="226" t="s">
        <v>84</v>
      </c>
      <c r="AV363" s="15" t="s">
        <v>157</v>
      </c>
      <c r="AW363" s="15" t="s">
        <v>32</v>
      </c>
      <c r="AX363" s="15" t="s">
        <v>82</v>
      </c>
      <c r="AY363" s="226" t="s">
        <v>150</v>
      </c>
    </row>
    <row r="364" spans="1:65" s="12" customFormat="1" ht="22.9" customHeight="1">
      <c r="B364" s="165"/>
      <c r="C364" s="166"/>
      <c r="D364" s="167" t="s">
        <v>76</v>
      </c>
      <c r="E364" s="179" t="s">
        <v>157</v>
      </c>
      <c r="F364" s="179" t="s">
        <v>438</v>
      </c>
      <c r="G364" s="166"/>
      <c r="H364" s="166"/>
      <c r="I364" s="169"/>
      <c r="J364" s="180">
        <f>BK364</f>
        <v>0</v>
      </c>
      <c r="K364" s="166"/>
      <c r="L364" s="171"/>
      <c r="M364" s="172"/>
      <c r="N364" s="173"/>
      <c r="O364" s="173"/>
      <c r="P364" s="174">
        <f>SUM(P365:P422)</f>
        <v>0</v>
      </c>
      <c r="Q364" s="173"/>
      <c r="R364" s="174">
        <f>SUM(R365:R422)</f>
        <v>15.22666386</v>
      </c>
      <c r="S364" s="173"/>
      <c r="T364" s="175">
        <f>SUM(T365:T422)</f>
        <v>0</v>
      </c>
      <c r="AR364" s="176" t="s">
        <v>82</v>
      </c>
      <c r="AT364" s="177" t="s">
        <v>76</v>
      </c>
      <c r="AU364" s="177" t="s">
        <v>82</v>
      </c>
      <c r="AY364" s="176" t="s">
        <v>150</v>
      </c>
      <c r="BK364" s="178">
        <f>SUM(BK365:BK422)</f>
        <v>0</v>
      </c>
    </row>
    <row r="365" spans="1:65" s="2" customFormat="1" ht="16.5" customHeight="1">
      <c r="A365" s="34"/>
      <c r="B365" s="35"/>
      <c r="C365" s="181" t="s">
        <v>439</v>
      </c>
      <c r="D365" s="181" t="s">
        <v>152</v>
      </c>
      <c r="E365" s="182" t="s">
        <v>440</v>
      </c>
      <c r="F365" s="183" t="s">
        <v>441</v>
      </c>
      <c r="G365" s="184" t="s">
        <v>170</v>
      </c>
      <c r="H365" s="185">
        <v>1.52</v>
      </c>
      <c r="I365" s="186"/>
      <c r="J365" s="187">
        <f>ROUND(I365*H365,2)</f>
        <v>0</v>
      </c>
      <c r="K365" s="183" t="s">
        <v>156</v>
      </c>
      <c r="L365" s="39"/>
      <c r="M365" s="188" t="s">
        <v>1</v>
      </c>
      <c r="N365" s="189" t="s">
        <v>42</v>
      </c>
      <c r="O365" s="71"/>
      <c r="P365" s="190">
        <f>O365*H365</f>
        <v>0</v>
      </c>
      <c r="Q365" s="190">
        <v>2.5020099999999998</v>
      </c>
      <c r="R365" s="190">
        <f>Q365*H365</f>
        <v>3.8030551999999997</v>
      </c>
      <c r="S365" s="190">
        <v>0</v>
      </c>
      <c r="T365" s="191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2" t="s">
        <v>157</v>
      </c>
      <c r="AT365" s="192" t="s">
        <v>152</v>
      </c>
      <c r="AU365" s="192" t="s">
        <v>84</v>
      </c>
      <c r="AY365" s="17" t="s">
        <v>150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7" t="s">
        <v>82</v>
      </c>
      <c r="BK365" s="193">
        <f>ROUND(I365*H365,2)</f>
        <v>0</v>
      </c>
      <c r="BL365" s="17" t="s">
        <v>157</v>
      </c>
      <c r="BM365" s="192" t="s">
        <v>442</v>
      </c>
    </row>
    <row r="366" spans="1:65" s="13" customFormat="1" ht="11.25">
      <c r="B366" s="194"/>
      <c r="C366" s="195"/>
      <c r="D366" s="196" t="s">
        <v>162</v>
      </c>
      <c r="E366" s="197" t="s">
        <v>1</v>
      </c>
      <c r="F366" s="198" t="s">
        <v>443</v>
      </c>
      <c r="G366" s="195"/>
      <c r="H366" s="197" t="s">
        <v>1</v>
      </c>
      <c r="I366" s="199"/>
      <c r="J366" s="195"/>
      <c r="K366" s="195"/>
      <c r="L366" s="200"/>
      <c r="M366" s="201"/>
      <c r="N366" s="202"/>
      <c r="O366" s="202"/>
      <c r="P366" s="202"/>
      <c r="Q366" s="202"/>
      <c r="R366" s="202"/>
      <c r="S366" s="202"/>
      <c r="T366" s="203"/>
      <c r="AT366" s="204" t="s">
        <v>162</v>
      </c>
      <c r="AU366" s="204" t="s">
        <v>84</v>
      </c>
      <c r="AV366" s="13" t="s">
        <v>82</v>
      </c>
      <c r="AW366" s="13" t="s">
        <v>32</v>
      </c>
      <c r="AX366" s="13" t="s">
        <v>77</v>
      </c>
      <c r="AY366" s="204" t="s">
        <v>150</v>
      </c>
    </row>
    <row r="367" spans="1:65" s="14" customFormat="1" ht="11.25">
      <c r="B367" s="205"/>
      <c r="C367" s="206"/>
      <c r="D367" s="196" t="s">
        <v>162</v>
      </c>
      <c r="E367" s="207" t="s">
        <v>1</v>
      </c>
      <c r="F367" s="208" t="s">
        <v>444</v>
      </c>
      <c r="G367" s="206"/>
      <c r="H367" s="209">
        <v>1.52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162</v>
      </c>
      <c r="AU367" s="215" t="s">
        <v>84</v>
      </c>
      <c r="AV367" s="14" t="s">
        <v>84</v>
      </c>
      <c r="AW367" s="14" t="s">
        <v>32</v>
      </c>
      <c r="AX367" s="14" t="s">
        <v>82</v>
      </c>
      <c r="AY367" s="215" t="s">
        <v>150</v>
      </c>
    </row>
    <row r="368" spans="1:65" s="2" customFormat="1" ht="16.5" customHeight="1">
      <c r="A368" s="34"/>
      <c r="B368" s="35"/>
      <c r="C368" s="181" t="s">
        <v>445</v>
      </c>
      <c r="D368" s="181" t="s">
        <v>152</v>
      </c>
      <c r="E368" s="182" t="s">
        <v>446</v>
      </c>
      <c r="F368" s="183" t="s">
        <v>447</v>
      </c>
      <c r="G368" s="184" t="s">
        <v>170</v>
      </c>
      <c r="H368" s="185">
        <v>0.64100000000000001</v>
      </c>
      <c r="I368" s="186"/>
      <c r="J368" s="187">
        <f>ROUND(I368*H368,2)</f>
        <v>0</v>
      </c>
      <c r="K368" s="183" t="s">
        <v>156</v>
      </c>
      <c r="L368" s="39"/>
      <c r="M368" s="188" t="s">
        <v>1</v>
      </c>
      <c r="N368" s="189" t="s">
        <v>42</v>
      </c>
      <c r="O368" s="71"/>
      <c r="P368" s="190">
        <f>O368*H368</f>
        <v>0</v>
      </c>
      <c r="Q368" s="190">
        <v>2.5020099999999998</v>
      </c>
      <c r="R368" s="190">
        <f>Q368*H368</f>
        <v>1.6037884099999999</v>
      </c>
      <c r="S368" s="190">
        <v>0</v>
      </c>
      <c r="T368" s="191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2" t="s">
        <v>157</v>
      </c>
      <c r="AT368" s="192" t="s">
        <v>152</v>
      </c>
      <c r="AU368" s="192" t="s">
        <v>84</v>
      </c>
      <c r="AY368" s="17" t="s">
        <v>150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7" t="s">
        <v>82</v>
      </c>
      <c r="BK368" s="193">
        <f>ROUND(I368*H368,2)</f>
        <v>0</v>
      </c>
      <c r="BL368" s="17" t="s">
        <v>157</v>
      </c>
      <c r="BM368" s="192" t="s">
        <v>448</v>
      </c>
    </row>
    <row r="369" spans="1:65" s="13" customFormat="1" ht="11.25">
      <c r="B369" s="194"/>
      <c r="C369" s="195"/>
      <c r="D369" s="196" t="s">
        <v>162</v>
      </c>
      <c r="E369" s="197" t="s">
        <v>1</v>
      </c>
      <c r="F369" s="198" t="s">
        <v>449</v>
      </c>
      <c r="G369" s="195"/>
      <c r="H369" s="197" t="s">
        <v>1</v>
      </c>
      <c r="I369" s="199"/>
      <c r="J369" s="195"/>
      <c r="K369" s="195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162</v>
      </c>
      <c r="AU369" s="204" t="s">
        <v>84</v>
      </c>
      <c r="AV369" s="13" t="s">
        <v>82</v>
      </c>
      <c r="AW369" s="13" t="s">
        <v>32</v>
      </c>
      <c r="AX369" s="13" t="s">
        <v>77</v>
      </c>
      <c r="AY369" s="204" t="s">
        <v>150</v>
      </c>
    </row>
    <row r="370" spans="1:65" s="14" customFormat="1" ht="11.25">
      <c r="B370" s="205"/>
      <c r="C370" s="206"/>
      <c r="D370" s="196" t="s">
        <v>162</v>
      </c>
      <c r="E370" s="207" t="s">
        <v>1</v>
      </c>
      <c r="F370" s="208" t="s">
        <v>450</v>
      </c>
      <c r="G370" s="206"/>
      <c r="H370" s="209">
        <v>0.64100000000000001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162</v>
      </c>
      <c r="AU370" s="215" t="s">
        <v>84</v>
      </c>
      <c r="AV370" s="14" t="s">
        <v>84</v>
      </c>
      <c r="AW370" s="14" t="s">
        <v>32</v>
      </c>
      <c r="AX370" s="14" t="s">
        <v>82</v>
      </c>
      <c r="AY370" s="215" t="s">
        <v>150</v>
      </c>
    </row>
    <row r="371" spans="1:65" s="2" customFormat="1" ht="24.2" customHeight="1">
      <c r="A371" s="34"/>
      <c r="B371" s="35"/>
      <c r="C371" s="181" t="s">
        <v>451</v>
      </c>
      <c r="D371" s="181" t="s">
        <v>152</v>
      </c>
      <c r="E371" s="182" t="s">
        <v>452</v>
      </c>
      <c r="F371" s="183" t="s">
        <v>453</v>
      </c>
      <c r="G371" s="184" t="s">
        <v>155</v>
      </c>
      <c r="H371" s="185">
        <v>7.6</v>
      </c>
      <c r="I371" s="186"/>
      <c r="J371" s="187">
        <f>ROUND(I371*H371,2)</f>
        <v>0</v>
      </c>
      <c r="K371" s="183" t="s">
        <v>156</v>
      </c>
      <c r="L371" s="39"/>
      <c r="M371" s="188" t="s">
        <v>1</v>
      </c>
      <c r="N371" s="189" t="s">
        <v>42</v>
      </c>
      <c r="O371" s="71"/>
      <c r="P371" s="190">
        <f>O371*H371</f>
        <v>0</v>
      </c>
      <c r="Q371" s="190">
        <v>5.3299999999999997E-3</v>
      </c>
      <c r="R371" s="190">
        <f>Q371*H371</f>
        <v>4.0507999999999995E-2</v>
      </c>
      <c r="S371" s="190">
        <v>0</v>
      </c>
      <c r="T371" s="191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2" t="s">
        <v>157</v>
      </c>
      <c r="AT371" s="192" t="s">
        <v>152</v>
      </c>
      <c r="AU371" s="192" t="s">
        <v>84</v>
      </c>
      <c r="AY371" s="17" t="s">
        <v>150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7" t="s">
        <v>82</v>
      </c>
      <c r="BK371" s="193">
        <f>ROUND(I371*H371,2)</f>
        <v>0</v>
      </c>
      <c r="BL371" s="17" t="s">
        <v>157</v>
      </c>
      <c r="BM371" s="192" t="s">
        <v>454</v>
      </c>
    </row>
    <row r="372" spans="1:65" s="13" customFormat="1" ht="11.25">
      <c r="B372" s="194"/>
      <c r="C372" s="195"/>
      <c r="D372" s="196" t="s">
        <v>162</v>
      </c>
      <c r="E372" s="197" t="s">
        <v>1</v>
      </c>
      <c r="F372" s="198" t="s">
        <v>443</v>
      </c>
      <c r="G372" s="195"/>
      <c r="H372" s="197" t="s">
        <v>1</v>
      </c>
      <c r="I372" s="199"/>
      <c r="J372" s="195"/>
      <c r="K372" s="195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162</v>
      </c>
      <c r="AU372" s="204" t="s">
        <v>84</v>
      </c>
      <c r="AV372" s="13" t="s">
        <v>82</v>
      </c>
      <c r="AW372" s="13" t="s">
        <v>32</v>
      </c>
      <c r="AX372" s="13" t="s">
        <v>77</v>
      </c>
      <c r="AY372" s="204" t="s">
        <v>150</v>
      </c>
    </row>
    <row r="373" spans="1:65" s="14" customFormat="1" ht="11.25">
      <c r="B373" s="205"/>
      <c r="C373" s="206"/>
      <c r="D373" s="196" t="s">
        <v>162</v>
      </c>
      <c r="E373" s="207" t="s">
        <v>1</v>
      </c>
      <c r="F373" s="208" t="s">
        <v>455</v>
      </c>
      <c r="G373" s="206"/>
      <c r="H373" s="209">
        <v>7.6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162</v>
      </c>
      <c r="AU373" s="215" t="s">
        <v>84</v>
      </c>
      <c r="AV373" s="14" t="s">
        <v>84</v>
      </c>
      <c r="AW373" s="14" t="s">
        <v>32</v>
      </c>
      <c r="AX373" s="14" t="s">
        <v>82</v>
      </c>
      <c r="AY373" s="215" t="s">
        <v>150</v>
      </c>
    </row>
    <row r="374" spans="1:65" s="2" customFormat="1" ht="24.2" customHeight="1">
      <c r="A374" s="34"/>
      <c r="B374" s="35"/>
      <c r="C374" s="181" t="s">
        <v>456</v>
      </c>
      <c r="D374" s="181" t="s">
        <v>152</v>
      </c>
      <c r="E374" s="182" t="s">
        <v>457</v>
      </c>
      <c r="F374" s="183" t="s">
        <v>458</v>
      </c>
      <c r="G374" s="184" t="s">
        <v>155</v>
      </c>
      <c r="H374" s="185">
        <v>7.6</v>
      </c>
      <c r="I374" s="186"/>
      <c r="J374" s="187">
        <f>ROUND(I374*H374,2)</f>
        <v>0</v>
      </c>
      <c r="K374" s="183" t="s">
        <v>156</v>
      </c>
      <c r="L374" s="39"/>
      <c r="M374" s="188" t="s">
        <v>1</v>
      </c>
      <c r="N374" s="189" t="s">
        <v>42</v>
      </c>
      <c r="O374" s="71"/>
      <c r="P374" s="190">
        <f>O374*H374</f>
        <v>0</v>
      </c>
      <c r="Q374" s="190">
        <v>0</v>
      </c>
      <c r="R374" s="190">
        <f>Q374*H374</f>
        <v>0</v>
      </c>
      <c r="S374" s="190">
        <v>0</v>
      </c>
      <c r="T374" s="191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2" t="s">
        <v>157</v>
      </c>
      <c r="AT374" s="192" t="s">
        <v>152</v>
      </c>
      <c r="AU374" s="192" t="s">
        <v>84</v>
      </c>
      <c r="AY374" s="17" t="s">
        <v>150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17" t="s">
        <v>82</v>
      </c>
      <c r="BK374" s="193">
        <f>ROUND(I374*H374,2)</f>
        <v>0</v>
      </c>
      <c r="BL374" s="17" t="s">
        <v>157</v>
      </c>
      <c r="BM374" s="192" t="s">
        <v>459</v>
      </c>
    </row>
    <row r="375" spans="1:65" s="2" customFormat="1" ht="24.2" customHeight="1">
      <c r="A375" s="34"/>
      <c r="B375" s="35"/>
      <c r="C375" s="181" t="s">
        <v>460</v>
      </c>
      <c r="D375" s="181" t="s">
        <v>152</v>
      </c>
      <c r="E375" s="182" t="s">
        <v>461</v>
      </c>
      <c r="F375" s="183" t="s">
        <v>462</v>
      </c>
      <c r="G375" s="184" t="s">
        <v>155</v>
      </c>
      <c r="H375" s="185">
        <v>7.6</v>
      </c>
      <c r="I375" s="186"/>
      <c r="J375" s="187">
        <f>ROUND(I375*H375,2)</f>
        <v>0</v>
      </c>
      <c r="K375" s="183" t="s">
        <v>156</v>
      </c>
      <c r="L375" s="39"/>
      <c r="M375" s="188" t="s">
        <v>1</v>
      </c>
      <c r="N375" s="189" t="s">
        <v>42</v>
      </c>
      <c r="O375" s="71"/>
      <c r="P375" s="190">
        <f>O375*H375</f>
        <v>0</v>
      </c>
      <c r="Q375" s="190">
        <v>8.8000000000000003E-4</v>
      </c>
      <c r="R375" s="190">
        <f>Q375*H375</f>
        <v>6.6879999999999995E-3</v>
      </c>
      <c r="S375" s="190">
        <v>0</v>
      </c>
      <c r="T375" s="191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2" t="s">
        <v>157</v>
      </c>
      <c r="AT375" s="192" t="s">
        <v>152</v>
      </c>
      <c r="AU375" s="192" t="s">
        <v>84</v>
      </c>
      <c r="AY375" s="17" t="s">
        <v>150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7" t="s">
        <v>82</v>
      </c>
      <c r="BK375" s="193">
        <f>ROUND(I375*H375,2)</f>
        <v>0</v>
      </c>
      <c r="BL375" s="17" t="s">
        <v>157</v>
      </c>
      <c r="BM375" s="192" t="s">
        <v>463</v>
      </c>
    </row>
    <row r="376" spans="1:65" s="13" customFormat="1" ht="11.25">
      <c r="B376" s="194"/>
      <c r="C376" s="195"/>
      <c r="D376" s="196" t="s">
        <v>162</v>
      </c>
      <c r="E376" s="197" t="s">
        <v>1</v>
      </c>
      <c r="F376" s="198" t="s">
        <v>443</v>
      </c>
      <c r="G376" s="195"/>
      <c r="H376" s="197" t="s">
        <v>1</v>
      </c>
      <c r="I376" s="199"/>
      <c r="J376" s="195"/>
      <c r="K376" s="195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162</v>
      </c>
      <c r="AU376" s="204" t="s">
        <v>84</v>
      </c>
      <c r="AV376" s="13" t="s">
        <v>82</v>
      </c>
      <c r="AW376" s="13" t="s">
        <v>32</v>
      </c>
      <c r="AX376" s="13" t="s">
        <v>77</v>
      </c>
      <c r="AY376" s="204" t="s">
        <v>150</v>
      </c>
    </row>
    <row r="377" spans="1:65" s="14" customFormat="1" ht="11.25">
      <c r="B377" s="205"/>
      <c r="C377" s="206"/>
      <c r="D377" s="196" t="s">
        <v>162</v>
      </c>
      <c r="E377" s="207" t="s">
        <v>1</v>
      </c>
      <c r="F377" s="208" t="s">
        <v>455</v>
      </c>
      <c r="G377" s="206"/>
      <c r="H377" s="209">
        <v>7.6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162</v>
      </c>
      <c r="AU377" s="215" t="s">
        <v>84</v>
      </c>
      <c r="AV377" s="14" t="s">
        <v>84</v>
      </c>
      <c r="AW377" s="14" t="s">
        <v>32</v>
      </c>
      <c r="AX377" s="14" t="s">
        <v>82</v>
      </c>
      <c r="AY377" s="215" t="s">
        <v>150</v>
      </c>
    </row>
    <row r="378" spans="1:65" s="2" customFormat="1" ht="24.2" customHeight="1">
      <c r="A378" s="34"/>
      <c r="B378" s="35"/>
      <c r="C378" s="181" t="s">
        <v>464</v>
      </c>
      <c r="D378" s="181" t="s">
        <v>152</v>
      </c>
      <c r="E378" s="182" t="s">
        <v>465</v>
      </c>
      <c r="F378" s="183" t="s">
        <v>466</v>
      </c>
      <c r="G378" s="184" t="s">
        <v>155</v>
      </c>
      <c r="H378" s="185">
        <v>7.6</v>
      </c>
      <c r="I378" s="186"/>
      <c r="J378" s="187">
        <f>ROUND(I378*H378,2)</f>
        <v>0</v>
      </c>
      <c r="K378" s="183" t="s">
        <v>156</v>
      </c>
      <c r="L378" s="39"/>
      <c r="M378" s="188" t="s">
        <v>1</v>
      </c>
      <c r="N378" s="189" t="s">
        <v>42</v>
      </c>
      <c r="O378" s="71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2" t="s">
        <v>157</v>
      </c>
      <c r="AT378" s="192" t="s">
        <v>152</v>
      </c>
      <c r="AU378" s="192" t="s">
        <v>84</v>
      </c>
      <c r="AY378" s="17" t="s">
        <v>150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7" t="s">
        <v>82</v>
      </c>
      <c r="BK378" s="193">
        <f>ROUND(I378*H378,2)</f>
        <v>0</v>
      </c>
      <c r="BL378" s="17" t="s">
        <v>157</v>
      </c>
      <c r="BM378" s="192" t="s">
        <v>467</v>
      </c>
    </row>
    <row r="379" spans="1:65" s="2" customFormat="1" ht="16.5" customHeight="1">
      <c r="A379" s="34"/>
      <c r="B379" s="35"/>
      <c r="C379" s="181" t="s">
        <v>468</v>
      </c>
      <c r="D379" s="181" t="s">
        <v>152</v>
      </c>
      <c r="E379" s="182" t="s">
        <v>469</v>
      </c>
      <c r="F379" s="183" t="s">
        <v>470</v>
      </c>
      <c r="G379" s="184" t="s">
        <v>209</v>
      </c>
      <c r="H379" s="185">
        <v>0.25900000000000001</v>
      </c>
      <c r="I379" s="186"/>
      <c r="J379" s="187">
        <f>ROUND(I379*H379,2)</f>
        <v>0</v>
      </c>
      <c r="K379" s="183" t="s">
        <v>156</v>
      </c>
      <c r="L379" s="39"/>
      <c r="M379" s="188" t="s">
        <v>1</v>
      </c>
      <c r="N379" s="189" t="s">
        <v>42</v>
      </c>
      <c r="O379" s="71"/>
      <c r="P379" s="190">
        <f>O379*H379</f>
        <v>0</v>
      </c>
      <c r="Q379" s="190">
        <v>1.05555</v>
      </c>
      <c r="R379" s="190">
        <f>Q379*H379</f>
        <v>0.27338745000000003</v>
      </c>
      <c r="S379" s="190">
        <v>0</v>
      </c>
      <c r="T379" s="191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2" t="s">
        <v>157</v>
      </c>
      <c r="AT379" s="192" t="s">
        <v>152</v>
      </c>
      <c r="AU379" s="192" t="s">
        <v>84</v>
      </c>
      <c r="AY379" s="17" t="s">
        <v>150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7" t="s">
        <v>82</v>
      </c>
      <c r="BK379" s="193">
        <f>ROUND(I379*H379,2)</f>
        <v>0</v>
      </c>
      <c r="BL379" s="17" t="s">
        <v>157</v>
      </c>
      <c r="BM379" s="192" t="s">
        <v>471</v>
      </c>
    </row>
    <row r="380" spans="1:65" s="13" customFormat="1" ht="11.25">
      <c r="B380" s="194"/>
      <c r="C380" s="195"/>
      <c r="D380" s="196" t="s">
        <v>162</v>
      </c>
      <c r="E380" s="197" t="s">
        <v>1</v>
      </c>
      <c r="F380" s="198" t="s">
        <v>449</v>
      </c>
      <c r="G380" s="195"/>
      <c r="H380" s="197" t="s">
        <v>1</v>
      </c>
      <c r="I380" s="199"/>
      <c r="J380" s="195"/>
      <c r="K380" s="195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162</v>
      </c>
      <c r="AU380" s="204" t="s">
        <v>84</v>
      </c>
      <c r="AV380" s="13" t="s">
        <v>82</v>
      </c>
      <c r="AW380" s="13" t="s">
        <v>32</v>
      </c>
      <c r="AX380" s="13" t="s">
        <v>77</v>
      </c>
      <c r="AY380" s="204" t="s">
        <v>150</v>
      </c>
    </row>
    <row r="381" spans="1:65" s="14" customFormat="1" ht="11.25">
      <c r="B381" s="205"/>
      <c r="C381" s="206"/>
      <c r="D381" s="196" t="s">
        <v>162</v>
      </c>
      <c r="E381" s="207" t="s">
        <v>1</v>
      </c>
      <c r="F381" s="208" t="s">
        <v>472</v>
      </c>
      <c r="G381" s="206"/>
      <c r="H381" s="209">
        <v>7.6999999999999999E-2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162</v>
      </c>
      <c r="AU381" s="215" t="s">
        <v>84</v>
      </c>
      <c r="AV381" s="14" t="s">
        <v>84</v>
      </c>
      <c r="AW381" s="14" t="s">
        <v>32</v>
      </c>
      <c r="AX381" s="14" t="s">
        <v>77</v>
      </c>
      <c r="AY381" s="215" t="s">
        <v>150</v>
      </c>
    </row>
    <row r="382" spans="1:65" s="13" customFormat="1" ht="11.25">
      <c r="B382" s="194"/>
      <c r="C382" s="195"/>
      <c r="D382" s="196" t="s">
        <v>162</v>
      </c>
      <c r="E382" s="197" t="s">
        <v>1</v>
      </c>
      <c r="F382" s="198" t="s">
        <v>443</v>
      </c>
      <c r="G382" s="195"/>
      <c r="H382" s="197" t="s">
        <v>1</v>
      </c>
      <c r="I382" s="199"/>
      <c r="J382" s="195"/>
      <c r="K382" s="195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162</v>
      </c>
      <c r="AU382" s="204" t="s">
        <v>84</v>
      </c>
      <c r="AV382" s="13" t="s">
        <v>82</v>
      </c>
      <c r="AW382" s="13" t="s">
        <v>32</v>
      </c>
      <c r="AX382" s="13" t="s">
        <v>77</v>
      </c>
      <c r="AY382" s="204" t="s">
        <v>150</v>
      </c>
    </row>
    <row r="383" spans="1:65" s="14" customFormat="1" ht="11.25">
      <c r="B383" s="205"/>
      <c r="C383" s="206"/>
      <c r="D383" s="196" t="s">
        <v>162</v>
      </c>
      <c r="E383" s="207" t="s">
        <v>1</v>
      </c>
      <c r="F383" s="208" t="s">
        <v>473</v>
      </c>
      <c r="G383" s="206"/>
      <c r="H383" s="209">
        <v>0.182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162</v>
      </c>
      <c r="AU383" s="215" t="s">
        <v>84</v>
      </c>
      <c r="AV383" s="14" t="s">
        <v>84</v>
      </c>
      <c r="AW383" s="14" t="s">
        <v>32</v>
      </c>
      <c r="AX383" s="14" t="s">
        <v>77</v>
      </c>
      <c r="AY383" s="215" t="s">
        <v>150</v>
      </c>
    </row>
    <row r="384" spans="1:65" s="15" customFormat="1" ht="11.25">
      <c r="B384" s="216"/>
      <c r="C384" s="217"/>
      <c r="D384" s="196" t="s">
        <v>162</v>
      </c>
      <c r="E384" s="218" t="s">
        <v>1</v>
      </c>
      <c r="F384" s="219" t="s">
        <v>166</v>
      </c>
      <c r="G384" s="217"/>
      <c r="H384" s="220">
        <v>0.25900000000000001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162</v>
      </c>
      <c r="AU384" s="226" t="s">
        <v>84</v>
      </c>
      <c r="AV384" s="15" t="s">
        <v>157</v>
      </c>
      <c r="AW384" s="15" t="s">
        <v>32</v>
      </c>
      <c r="AX384" s="15" t="s">
        <v>82</v>
      </c>
      <c r="AY384" s="226" t="s">
        <v>150</v>
      </c>
    </row>
    <row r="385" spans="1:65" s="2" customFormat="1" ht="16.5" customHeight="1">
      <c r="A385" s="34"/>
      <c r="B385" s="35"/>
      <c r="C385" s="181" t="s">
        <v>474</v>
      </c>
      <c r="D385" s="181" t="s">
        <v>152</v>
      </c>
      <c r="E385" s="182" t="s">
        <v>475</v>
      </c>
      <c r="F385" s="183" t="s">
        <v>476</v>
      </c>
      <c r="G385" s="184" t="s">
        <v>170</v>
      </c>
      <c r="H385" s="185">
        <v>1.76</v>
      </c>
      <c r="I385" s="186"/>
      <c r="J385" s="187">
        <f>ROUND(I385*H385,2)</f>
        <v>0</v>
      </c>
      <c r="K385" s="183" t="s">
        <v>156</v>
      </c>
      <c r="L385" s="39"/>
      <c r="M385" s="188" t="s">
        <v>1</v>
      </c>
      <c r="N385" s="189" t="s">
        <v>42</v>
      </c>
      <c r="O385" s="71"/>
      <c r="P385" s="190">
        <f>O385*H385</f>
        <v>0</v>
      </c>
      <c r="Q385" s="190">
        <v>2.40978</v>
      </c>
      <c r="R385" s="190">
        <f>Q385*H385</f>
        <v>4.2412128000000004</v>
      </c>
      <c r="S385" s="190">
        <v>0</v>
      </c>
      <c r="T385" s="191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2" t="s">
        <v>157</v>
      </c>
      <c r="AT385" s="192" t="s">
        <v>152</v>
      </c>
      <c r="AU385" s="192" t="s">
        <v>84</v>
      </c>
      <c r="AY385" s="17" t="s">
        <v>150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7" t="s">
        <v>82</v>
      </c>
      <c r="BK385" s="193">
        <f>ROUND(I385*H385,2)</f>
        <v>0</v>
      </c>
      <c r="BL385" s="17" t="s">
        <v>157</v>
      </c>
      <c r="BM385" s="192" t="s">
        <v>477</v>
      </c>
    </row>
    <row r="386" spans="1:65" s="13" customFormat="1" ht="11.25">
      <c r="B386" s="194"/>
      <c r="C386" s="195"/>
      <c r="D386" s="196" t="s">
        <v>162</v>
      </c>
      <c r="E386" s="197" t="s">
        <v>1</v>
      </c>
      <c r="F386" s="198" t="s">
        <v>478</v>
      </c>
      <c r="G386" s="195"/>
      <c r="H386" s="197" t="s">
        <v>1</v>
      </c>
      <c r="I386" s="199"/>
      <c r="J386" s="195"/>
      <c r="K386" s="195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162</v>
      </c>
      <c r="AU386" s="204" t="s">
        <v>84</v>
      </c>
      <c r="AV386" s="13" t="s">
        <v>82</v>
      </c>
      <c r="AW386" s="13" t="s">
        <v>32</v>
      </c>
      <c r="AX386" s="13" t="s">
        <v>77</v>
      </c>
      <c r="AY386" s="204" t="s">
        <v>150</v>
      </c>
    </row>
    <row r="387" spans="1:65" s="14" customFormat="1" ht="11.25">
      <c r="B387" s="205"/>
      <c r="C387" s="206"/>
      <c r="D387" s="196" t="s">
        <v>162</v>
      </c>
      <c r="E387" s="207" t="s">
        <v>1</v>
      </c>
      <c r="F387" s="208" t="s">
        <v>479</v>
      </c>
      <c r="G387" s="206"/>
      <c r="H387" s="209">
        <v>1.76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162</v>
      </c>
      <c r="AU387" s="215" t="s">
        <v>84</v>
      </c>
      <c r="AV387" s="14" t="s">
        <v>84</v>
      </c>
      <c r="AW387" s="14" t="s">
        <v>32</v>
      </c>
      <c r="AX387" s="14" t="s">
        <v>82</v>
      </c>
      <c r="AY387" s="215" t="s">
        <v>150</v>
      </c>
    </row>
    <row r="388" spans="1:65" s="2" customFormat="1" ht="33" customHeight="1">
      <c r="A388" s="34"/>
      <c r="B388" s="35"/>
      <c r="C388" s="181" t="s">
        <v>480</v>
      </c>
      <c r="D388" s="181" t="s">
        <v>152</v>
      </c>
      <c r="E388" s="182" t="s">
        <v>481</v>
      </c>
      <c r="F388" s="183" t="s">
        <v>482</v>
      </c>
      <c r="G388" s="184" t="s">
        <v>209</v>
      </c>
      <c r="H388" s="185">
        <v>3.1459999999999999</v>
      </c>
      <c r="I388" s="186"/>
      <c r="J388" s="187">
        <f>ROUND(I388*H388,2)</f>
        <v>0</v>
      </c>
      <c r="K388" s="183" t="s">
        <v>156</v>
      </c>
      <c r="L388" s="39"/>
      <c r="M388" s="188" t="s">
        <v>1</v>
      </c>
      <c r="N388" s="189" t="s">
        <v>42</v>
      </c>
      <c r="O388" s="71"/>
      <c r="P388" s="190">
        <f>O388*H388</f>
        <v>0</v>
      </c>
      <c r="Q388" s="190">
        <v>1.9539999999999998E-2</v>
      </c>
      <c r="R388" s="190">
        <f>Q388*H388</f>
        <v>6.1472839999999994E-2</v>
      </c>
      <c r="S388" s="190">
        <v>0</v>
      </c>
      <c r="T388" s="191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2" t="s">
        <v>157</v>
      </c>
      <c r="AT388" s="192" t="s">
        <v>152</v>
      </c>
      <c r="AU388" s="192" t="s">
        <v>84</v>
      </c>
      <c r="AY388" s="17" t="s">
        <v>150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7" t="s">
        <v>82</v>
      </c>
      <c r="BK388" s="193">
        <f>ROUND(I388*H388,2)</f>
        <v>0</v>
      </c>
      <c r="BL388" s="17" t="s">
        <v>157</v>
      </c>
      <c r="BM388" s="192" t="s">
        <v>483</v>
      </c>
    </row>
    <row r="389" spans="1:65" s="13" customFormat="1" ht="11.25">
      <c r="B389" s="194"/>
      <c r="C389" s="195"/>
      <c r="D389" s="196" t="s">
        <v>162</v>
      </c>
      <c r="E389" s="197" t="s">
        <v>1</v>
      </c>
      <c r="F389" s="198" t="s">
        <v>484</v>
      </c>
      <c r="G389" s="195"/>
      <c r="H389" s="197" t="s">
        <v>1</v>
      </c>
      <c r="I389" s="199"/>
      <c r="J389" s="195"/>
      <c r="K389" s="195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162</v>
      </c>
      <c r="AU389" s="204" t="s">
        <v>84</v>
      </c>
      <c r="AV389" s="13" t="s">
        <v>82</v>
      </c>
      <c r="AW389" s="13" t="s">
        <v>32</v>
      </c>
      <c r="AX389" s="13" t="s">
        <v>77</v>
      </c>
      <c r="AY389" s="204" t="s">
        <v>150</v>
      </c>
    </row>
    <row r="390" spans="1:65" s="14" customFormat="1" ht="11.25">
      <c r="B390" s="205"/>
      <c r="C390" s="206"/>
      <c r="D390" s="196" t="s">
        <v>162</v>
      </c>
      <c r="E390" s="207" t="s">
        <v>1</v>
      </c>
      <c r="F390" s="208" t="s">
        <v>485</v>
      </c>
      <c r="G390" s="206"/>
      <c r="H390" s="209">
        <v>0.39500000000000002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162</v>
      </c>
      <c r="AU390" s="215" t="s">
        <v>84</v>
      </c>
      <c r="AV390" s="14" t="s">
        <v>84</v>
      </c>
      <c r="AW390" s="14" t="s">
        <v>32</v>
      </c>
      <c r="AX390" s="14" t="s">
        <v>77</v>
      </c>
      <c r="AY390" s="215" t="s">
        <v>150</v>
      </c>
    </row>
    <row r="391" spans="1:65" s="13" customFormat="1" ht="11.25">
      <c r="B391" s="194"/>
      <c r="C391" s="195"/>
      <c r="D391" s="196" t="s">
        <v>162</v>
      </c>
      <c r="E391" s="197" t="s">
        <v>1</v>
      </c>
      <c r="F391" s="198" t="s">
        <v>486</v>
      </c>
      <c r="G391" s="195"/>
      <c r="H391" s="197" t="s">
        <v>1</v>
      </c>
      <c r="I391" s="199"/>
      <c r="J391" s="195"/>
      <c r="K391" s="195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162</v>
      </c>
      <c r="AU391" s="204" t="s">
        <v>84</v>
      </c>
      <c r="AV391" s="13" t="s">
        <v>82</v>
      </c>
      <c r="AW391" s="13" t="s">
        <v>32</v>
      </c>
      <c r="AX391" s="13" t="s">
        <v>77</v>
      </c>
      <c r="AY391" s="204" t="s">
        <v>150</v>
      </c>
    </row>
    <row r="392" spans="1:65" s="14" customFormat="1" ht="11.25">
      <c r="B392" s="205"/>
      <c r="C392" s="206"/>
      <c r="D392" s="196" t="s">
        <v>162</v>
      </c>
      <c r="E392" s="207" t="s">
        <v>1</v>
      </c>
      <c r="F392" s="208" t="s">
        <v>487</v>
      </c>
      <c r="G392" s="206"/>
      <c r="H392" s="209">
        <v>2.7509999999999999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162</v>
      </c>
      <c r="AU392" s="215" t="s">
        <v>84</v>
      </c>
      <c r="AV392" s="14" t="s">
        <v>84</v>
      </c>
      <c r="AW392" s="14" t="s">
        <v>32</v>
      </c>
      <c r="AX392" s="14" t="s">
        <v>77</v>
      </c>
      <c r="AY392" s="215" t="s">
        <v>150</v>
      </c>
    </row>
    <row r="393" spans="1:65" s="15" customFormat="1" ht="11.25">
      <c r="B393" s="216"/>
      <c r="C393" s="217"/>
      <c r="D393" s="196" t="s">
        <v>162</v>
      </c>
      <c r="E393" s="218" t="s">
        <v>1</v>
      </c>
      <c r="F393" s="219" t="s">
        <v>166</v>
      </c>
      <c r="G393" s="217"/>
      <c r="H393" s="220">
        <v>3.1459999999999999</v>
      </c>
      <c r="I393" s="221"/>
      <c r="J393" s="217"/>
      <c r="K393" s="217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162</v>
      </c>
      <c r="AU393" s="226" t="s">
        <v>84</v>
      </c>
      <c r="AV393" s="15" t="s">
        <v>157</v>
      </c>
      <c r="AW393" s="15" t="s">
        <v>32</v>
      </c>
      <c r="AX393" s="15" t="s">
        <v>82</v>
      </c>
      <c r="AY393" s="226" t="s">
        <v>150</v>
      </c>
    </row>
    <row r="394" spans="1:65" s="2" customFormat="1" ht="21.75" customHeight="1">
      <c r="A394" s="34"/>
      <c r="B394" s="35"/>
      <c r="C394" s="227" t="s">
        <v>488</v>
      </c>
      <c r="D394" s="227" t="s">
        <v>224</v>
      </c>
      <c r="E394" s="228" t="s">
        <v>489</v>
      </c>
      <c r="F394" s="229" t="s">
        <v>490</v>
      </c>
      <c r="G394" s="230" t="s">
        <v>209</v>
      </c>
      <c r="H394" s="231">
        <v>0.435</v>
      </c>
      <c r="I394" s="232"/>
      <c r="J394" s="233">
        <f>ROUND(I394*H394,2)</f>
        <v>0</v>
      </c>
      <c r="K394" s="229" t="s">
        <v>156</v>
      </c>
      <c r="L394" s="234"/>
      <c r="M394" s="235" t="s">
        <v>1</v>
      </c>
      <c r="N394" s="236" t="s">
        <v>42</v>
      </c>
      <c r="O394" s="71"/>
      <c r="P394" s="190">
        <f>O394*H394</f>
        <v>0</v>
      </c>
      <c r="Q394" s="190">
        <v>1</v>
      </c>
      <c r="R394" s="190">
        <f>Q394*H394</f>
        <v>0.435</v>
      </c>
      <c r="S394" s="190">
        <v>0</v>
      </c>
      <c r="T394" s="191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2" t="s">
        <v>193</v>
      </c>
      <c r="AT394" s="192" t="s">
        <v>224</v>
      </c>
      <c r="AU394" s="192" t="s">
        <v>84</v>
      </c>
      <c r="AY394" s="17" t="s">
        <v>150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7" t="s">
        <v>82</v>
      </c>
      <c r="BK394" s="193">
        <f>ROUND(I394*H394,2)</f>
        <v>0</v>
      </c>
      <c r="BL394" s="17" t="s">
        <v>157</v>
      </c>
      <c r="BM394" s="192" t="s">
        <v>491</v>
      </c>
    </row>
    <row r="395" spans="1:65" s="14" customFormat="1" ht="11.25">
      <c r="B395" s="205"/>
      <c r="C395" s="206"/>
      <c r="D395" s="196" t="s">
        <v>162</v>
      </c>
      <c r="E395" s="206"/>
      <c r="F395" s="208" t="s">
        <v>492</v>
      </c>
      <c r="G395" s="206"/>
      <c r="H395" s="209">
        <v>0.435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162</v>
      </c>
      <c r="AU395" s="215" t="s">
        <v>84</v>
      </c>
      <c r="AV395" s="14" t="s">
        <v>84</v>
      </c>
      <c r="AW395" s="14" t="s">
        <v>4</v>
      </c>
      <c r="AX395" s="14" t="s">
        <v>82</v>
      </c>
      <c r="AY395" s="215" t="s">
        <v>150</v>
      </c>
    </row>
    <row r="396" spans="1:65" s="2" customFormat="1" ht="24.2" customHeight="1">
      <c r="A396" s="34"/>
      <c r="B396" s="35"/>
      <c r="C396" s="227" t="s">
        <v>493</v>
      </c>
      <c r="D396" s="227" t="s">
        <v>224</v>
      </c>
      <c r="E396" s="228" t="s">
        <v>494</v>
      </c>
      <c r="F396" s="229" t="s">
        <v>495</v>
      </c>
      <c r="G396" s="230" t="s">
        <v>209</v>
      </c>
      <c r="H396" s="231">
        <v>3.0259999999999998</v>
      </c>
      <c r="I396" s="232"/>
      <c r="J396" s="233">
        <f>ROUND(I396*H396,2)</f>
        <v>0</v>
      </c>
      <c r="K396" s="229" t="s">
        <v>1</v>
      </c>
      <c r="L396" s="234"/>
      <c r="M396" s="235" t="s">
        <v>1</v>
      </c>
      <c r="N396" s="236" t="s">
        <v>42</v>
      </c>
      <c r="O396" s="71"/>
      <c r="P396" s="190">
        <f>O396*H396</f>
        <v>0</v>
      </c>
      <c r="Q396" s="190">
        <v>1</v>
      </c>
      <c r="R396" s="190">
        <f>Q396*H396</f>
        <v>3.0259999999999998</v>
      </c>
      <c r="S396" s="190">
        <v>0</v>
      </c>
      <c r="T396" s="191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2" t="s">
        <v>193</v>
      </c>
      <c r="AT396" s="192" t="s">
        <v>224</v>
      </c>
      <c r="AU396" s="192" t="s">
        <v>84</v>
      </c>
      <c r="AY396" s="17" t="s">
        <v>150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7" t="s">
        <v>82</v>
      </c>
      <c r="BK396" s="193">
        <f>ROUND(I396*H396,2)</f>
        <v>0</v>
      </c>
      <c r="BL396" s="17" t="s">
        <v>157</v>
      </c>
      <c r="BM396" s="192" t="s">
        <v>496</v>
      </c>
    </row>
    <row r="397" spans="1:65" s="13" customFormat="1" ht="11.25">
      <c r="B397" s="194"/>
      <c r="C397" s="195"/>
      <c r="D397" s="196" t="s">
        <v>162</v>
      </c>
      <c r="E397" s="197" t="s">
        <v>1</v>
      </c>
      <c r="F397" s="198" t="s">
        <v>486</v>
      </c>
      <c r="G397" s="195"/>
      <c r="H397" s="197" t="s">
        <v>1</v>
      </c>
      <c r="I397" s="199"/>
      <c r="J397" s="195"/>
      <c r="K397" s="195"/>
      <c r="L397" s="200"/>
      <c r="M397" s="201"/>
      <c r="N397" s="202"/>
      <c r="O397" s="202"/>
      <c r="P397" s="202"/>
      <c r="Q397" s="202"/>
      <c r="R397" s="202"/>
      <c r="S397" s="202"/>
      <c r="T397" s="203"/>
      <c r="AT397" s="204" t="s">
        <v>162</v>
      </c>
      <c r="AU397" s="204" t="s">
        <v>84</v>
      </c>
      <c r="AV397" s="13" t="s">
        <v>82</v>
      </c>
      <c r="AW397" s="13" t="s">
        <v>32</v>
      </c>
      <c r="AX397" s="13" t="s">
        <v>77</v>
      </c>
      <c r="AY397" s="204" t="s">
        <v>150</v>
      </c>
    </row>
    <row r="398" spans="1:65" s="14" customFormat="1" ht="11.25">
      <c r="B398" s="205"/>
      <c r="C398" s="206"/>
      <c r="D398" s="196" t="s">
        <v>162</v>
      </c>
      <c r="E398" s="207" t="s">
        <v>1</v>
      </c>
      <c r="F398" s="208" t="s">
        <v>487</v>
      </c>
      <c r="G398" s="206"/>
      <c r="H398" s="209">
        <v>2.7509999999999999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162</v>
      </c>
      <c r="AU398" s="215" t="s">
        <v>84</v>
      </c>
      <c r="AV398" s="14" t="s">
        <v>84</v>
      </c>
      <c r="AW398" s="14" t="s">
        <v>32</v>
      </c>
      <c r="AX398" s="14" t="s">
        <v>82</v>
      </c>
      <c r="AY398" s="215" t="s">
        <v>150</v>
      </c>
    </row>
    <row r="399" spans="1:65" s="14" customFormat="1" ht="11.25">
      <c r="B399" s="205"/>
      <c r="C399" s="206"/>
      <c r="D399" s="196" t="s">
        <v>162</v>
      </c>
      <c r="E399" s="206"/>
      <c r="F399" s="208" t="s">
        <v>497</v>
      </c>
      <c r="G399" s="206"/>
      <c r="H399" s="209">
        <v>3.0259999999999998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162</v>
      </c>
      <c r="AU399" s="215" t="s">
        <v>84</v>
      </c>
      <c r="AV399" s="14" t="s">
        <v>84</v>
      </c>
      <c r="AW399" s="14" t="s">
        <v>4</v>
      </c>
      <c r="AX399" s="14" t="s">
        <v>82</v>
      </c>
      <c r="AY399" s="215" t="s">
        <v>150</v>
      </c>
    </row>
    <row r="400" spans="1:65" s="2" customFormat="1" ht="16.5" customHeight="1">
      <c r="A400" s="34"/>
      <c r="B400" s="35"/>
      <c r="C400" s="181" t="s">
        <v>498</v>
      </c>
      <c r="D400" s="181" t="s">
        <v>152</v>
      </c>
      <c r="E400" s="182" t="s">
        <v>499</v>
      </c>
      <c r="F400" s="183" t="s">
        <v>500</v>
      </c>
      <c r="G400" s="184" t="s">
        <v>170</v>
      </c>
      <c r="H400" s="185">
        <v>0.53200000000000003</v>
      </c>
      <c r="I400" s="186"/>
      <c r="J400" s="187">
        <f>ROUND(I400*H400,2)</f>
        <v>0</v>
      </c>
      <c r="K400" s="183" t="s">
        <v>156</v>
      </c>
      <c r="L400" s="39"/>
      <c r="M400" s="188" t="s">
        <v>1</v>
      </c>
      <c r="N400" s="189" t="s">
        <v>42</v>
      </c>
      <c r="O400" s="71"/>
      <c r="P400" s="190">
        <f>O400*H400</f>
        <v>0</v>
      </c>
      <c r="Q400" s="190">
        <v>2.5019800000000001</v>
      </c>
      <c r="R400" s="190">
        <f>Q400*H400</f>
        <v>1.3310533600000001</v>
      </c>
      <c r="S400" s="190">
        <v>0</v>
      </c>
      <c r="T400" s="191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2" t="s">
        <v>157</v>
      </c>
      <c r="AT400" s="192" t="s">
        <v>152</v>
      </c>
      <c r="AU400" s="192" t="s">
        <v>84</v>
      </c>
      <c r="AY400" s="17" t="s">
        <v>150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7" t="s">
        <v>82</v>
      </c>
      <c r="BK400" s="193">
        <f>ROUND(I400*H400,2)</f>
        <v>0</v>
      </c>
      <c r="BL400" s="17" t="s">
        <v>157</v>
      </c>
      <c r="BM400" s="192" t="s">
        <v>501</v>
      </c>
    </row>
    <row r="401" spans="1:65" s="13" customFormat="1" ht="11.25">
      <c r="B401" s="194"/>
      <c r="C401" s="195"/>
      <c r="D401" s="196" t="s">
        <v>162</v>
      </c>
      <c r="E401" s="197" t="s">
        <v>1</v>
      </c>
      <c r="F401" s="198" t="s">
        <v>336</v>
      </c>
      <c r="G401" s="195"/>
      <c r="H401" s="197" t="s">
        <v>1</v>
      </c>
      <c r="I401" s="199"/>
      <c r="J401" s="195"/>
      <c r="K401" s="195"/>
      <c r="L401" s="200"/>
      <c r="M401" s="201"/>
      <c r="N401" s="202"/>
      <c r="O401" s="202"/>
      <c r="P401" s="202"/>
      <c r="Q401" s="202"/>
      <c r="R401" s="202"/>
      <c r="S401" s="202"/>
      <c r="T401" s="203"/>
      <c r="AT401" s="204" t="s">
        <v>162</v>
      </c>
      <c r="AU401" s="204" t="s">
        <v>84</v>
      </c>
      <c r="AV401" s="13" t="s">
        <v>82</v>
      </c>
      <c r="AW401" s="13" t="s">
        <v>32</v>
      </c>
      <c r="AX401" s="13" t="s">
        <v>77</v>
      </c>
      <c r="AY401" s="204" t="s">
        <v>150</v>
      </c>
    </row>
    <row r="402" spans="1:65" s="14" customFormat="1" ht="11.25">
      <c r="B402" s="205"/>
      <c r="C402" s="206"/>
      <c r="D402" s="196" t="s">
        <v>162</v>
      </c>
      <c r="E402" s="207" t="s">
        <v>1</v>
      </c>
      <c r="F402" s="208" t="s">
        <v>502</v>
      </c>
      <c r="G402" s="206"/>
      <c r="H402" s="209">
        <v>0.53200000000000003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162</v>
      </c>
      <c r="AU402" s="215" t="s">
        <v>84</v>
      </c>
      <c r="AV402" s="14" t="s">
        <v>84</v>
      </c>
      <c r="AW402" s="14" t="s">
        <v>32</v>
      </c>
      <c r="AX402" s="14" t="s">
        <v>82</v>
      </c>
      <c r="AY402" s="215" t="s">
        <v>150</v>
      </c>
    </row>
    <row r="403" spans="1:65" s="2" customFormat="1" ht="16.5" customHeight="1">
      <c r="A403" s="34"/>
      <c r="B403" s="35"/>
      <c r="C403" s="181" t="s">
        <v>503</v>
      </c>
      <c r="D403" s="181" t="s">
        <v>152</v>
      </c>
      <c r="E403" s="182" t="s">
        <v>504</v>
      </c>
      <c r="F403" s="183" t="s">
        <v>505</v>
      </c>
      <c r="G403" s="184" t="s">
        <v>155</v>
      </c>
      <c r="H403" s="185">
        <v>5.32</v>
      </c>
      <c r="I403" s="186"/>
      <c r="J403" s="187">
        <f>ROUND(I403*H403,2)</f>
        <v>0</v>
      </c>
      <c r="K403" s="183" t="s">
        <v>156</v>
      </c>
      <c r="L403" s="39"/>
      <c r="M403" s="188" t="s">
        <v>1</v>
      </c>
      <c r="N403" s="189" t="s">
        <v>42</v>
      </c>
      <c r="O403" s="71"/>
      <c r="P403" s="190">
        <f>O403*H403</f>
        <v>0</v>
      </c>
      <c r="Q403" s="190">
        <v>1.1169999999999999E-2</v>
      </c>
      <c r="R403" s="190">
        <f>Q403*H403</f>
        <v>5.9424400000000002E-2</v>
      </c>
      <c r="S403" s="190">
        <v>0</v>
      </c>
      <c r="T403" s="191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2" t="s">
        <v>157</v>
      </c>
      <c r="AT403" s="192" t="s">
        <v>152</v>
      </c>
      <c r="AU403" s="192" t="s">
        <v>84</v>
      </c>
      <c r="AY403" s="17" t="s">
        <v>150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7" t="s">
        <v>82</v>
      </c>
      <c r="BK403" s="193">
        <f>ROUND(I403*H403,2)</f>
        <v>0</v>
      </c>
      <c r="BL403" s="17" t="s">
        <v>157</v>
      </c>
      <c r="BM403" s="192" t="s">
        <v>506</v>
      </c>
    </row>
    <row r="404" spans="1:65" s="13" customFormat="1" ht="11.25">
      <c r="B404" s="194"/>
      <c r="C404" s="195"/>
      <c r="D404" s="196" t="s">
        <v>162</v>
      </c>
      <c r="E404" s="197" t="s">
        <v>1</v>
      </c>
      <c r="F404" s="198" t="s">
        <v>336</v>
      </c>
      <c r="G404" s="195"/>
      <c r="H404" s="197" t="s">
        <v>1</v>
      </c>
      <c r="I404" s="199"/>
      <c r="J404" s="195"/>
      <c r="K404" s="195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162</v>
      </c>
      <c r="AU404" s="204" t="s">
        <v>84</v>
      </c>
      <c r="AV404" s="13" t="s">
        <v>82</v>
      </c>
      <c r="AW404" s="13" t="s">
        <v>32</v>
      </c>
      <c r="AX404" s="13" t="s">
        <v>77</v>
      </c>
      <c r="AY404" s="204" t="s">
        <v>150</v>
      </c>
    </row>
    <row r="405" spans="1:65" s="14" customFormat="1" ht="11.25">
      <c r="B405" s="205"/>
      <c r="C405" s="206"/>
      <c r="D405" s="196" t="s">
        <v>162</v>
      </c>
      <c r="E405" s="207" t="s">
        <v>1</v>
      </c>
      <c r="F405" s="208" t="s">
        <v>507</v>
      </c>
      <c r="G405" s="206"/>
      <c r="H405" s="209">
        <v>5.32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162</v>
      </c>
      <c r="AU405" s="215" t="s">
        <v>84</v>
      </c>
      <c r="AV405" s="14" t="s">
        <v>84</v>
      </c>
      <c r="AW405" s="14" t="s">
        <v>32</v>
      </c>
      <c r="AX405" s="14" t="s">
        <v>82</v>
      </c>
      <c r="AY405" s="215" t="s">
        <v>150</v>
      </c>
    </row>
    <row r="406" spans="1:65" s="2" customFormat="1" ht="16.5" customHeight="1">
      <c r="A406" s="34"/>
      <c r="B406" s="35"/>
      <c r="C406" s="181" t="s">
        <v>508</v>
      </c>
      <c r="D406" s="181" t="s">
        <v>152</v>
      </c>
      <c r="E406" s="182" t="s">
        <v>509</v>
      </c>
      <c r="F406" s="183" t="s">
        <v>510</v>
      </c>
      <c r="G406" s="184" t="s">
        <v>155</v>
      </c>
      <c r="H406" s="185">
        <v>5.32</v>
      </c>
      <c r="I406" s="186"/>
      <c r="J406" s="187">
        <f>ROUND(I406*H406,2)</f>
        <v>0</v>
      </c>
      <c r="K406" s="183" t="s">
        <v>156</v>
      </c>
      <c r="L406" s="39"/>
      <c r="M406" s="188" t="s">
        <v>1</v>
      </c>
      <c r="N406" s="189" t="s">
        <v>42</v>
      </c>
      <c r="O406" s="71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2" t="s">
        <v>157</v>
      </c>
      <c r="AT406" s="192" t="s">
        <v>152</v>
      </c>
      <c r="AU406" s="192" t="s">
        <v>84</v>
      </c>
      <c r="AY406" s="17" t="s">
        <v>150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7" t="s">
        <v>82</v>
      </c>
      <c r="BK406" s="193">
        <f>ROUND(I406*H406,2)</f>
        <v>0</v>
      </c>
      <c r="BL406" s="17" t="s">
        <v>157</v>
      </c>
      <c r="BM406" s="192" t="s">
        <v>511</v>
      </c>
    </row>
    <row r="407" spans="1:65" s="2" customFormat="1" ht="24.2" customHeight="1">
      <c r="A407" s="34"/>
      <c r="B407" s="35"/>
      <c r="C407" s="181" t="s">
        <v>512</v>
      </c>
      <c r="D407" s="181" t="s">
        <v>152</v>
      </c>
      <c r="E407" s="182" t="s">
        <v>513</v>
      </c>
      <c r="F407" s="183" t="s">
        <v>514</v>
      </c>
      <c r="G407" s="184" t="s">
        <v>209</v>
      </c>
      <c r="H407" s="185">
        <v>4.4999999999999998E-2</v>
      </c>
      <c r="I407" s="186"/>
      <c r="J407" s="187">
        <f>ROUND(I407*H407,2)</f>
        <v>0</v>
      </c>
      <c r="K407" s="183" t="s">
        <v>156</v>
      </c>
      <c r="L407" s="39"/>
      <c r="M407" s="188" t="s">
        <v>1</v>
      </c>
      <c r="N407" s="189" t="s">
        <v>42</v>
      </c>
      <c r="O407" s="71"/>
      <c r="P407" s="190">
        <f>O407*H407</f>
        <v>0</v>
      </c>
      <c r="Q407" s="190">
        <v>1.05291</v>
      </c>
      <c r="R407" s="190">
        <f>Q407*H407</f>
        <v>4.7380949999999998E-2</v>
      </c>
      <c r="S407" s="190">
        <v>0</v>
      </c>
      <c r="T407" s="191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2" t="s">
        <v>157</v>
      </c>
      <c r="AT407" s="192" t="s">
        <v>152</v>
      </c>
      <c r="AU407" s="192" t="s">
        <v>84</v>
      </c>
      <c r="AY407" s="17" t="s">
        <v>150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7" t="s">
        <v>82</v>
      </c>
      <c r="BK407" s="193">
        <f>ROUND(I407*H407,2)</f>
        <v>0</v>
      </c>
      <c r="BL407" s="17" t="s">
        <v>157</v>
      </c>
      <c r="BM407" s="192" t="s">
        <v>515</v>
      </c>
    </row>
    <row r="408" spans="1:65" s="13" customFormat="1" ht="11.25">
      <c r="B408" s="194"/>
      <c r="C408" s="195"/>
      <c r="D408" s="196" t="s">
        <v>162</v>
      </c>
      <c r="E408" s="197" t="s">
        <v>1</v>
      </c>
      <c r="F408" s="198" t="s">
        <v>336</v>
      </c>
      <c r="G408" s="195"/>
      <c r="H408" s="197" t="s">
        <v>1</v>
      </c>
      <c r="I408" s="199"/>
      <c r="J408" s="195"/>
      <c r="K408" s="195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162</v>
      </c>
      <c r="AU408" s="204" t="s">
        <v>84</v>
      </c>
      <c r="AV408" s="13" t="s">
        <v>82</v>
      </c>
      <c r="AW408" s="13" t="s">
        <v>32</v>
      </c>
      <c r="AX408" s="13" t="s">
        <v>77</v>
      </c>
      <c r="AY408" s="204" t="s">
        <v>150</v>
      </c>
    </row>
    <row r="409" spans="1:65" s="14" customFormat="1" ht="11.25">
      <c r="B409" s="205"/>
      <c r="C409" s="206"/>
      <c r="D409" s="196" t="s">
        <v>162</v>
      </c>
      <c r="E409" s="207" t="s">
        <v>1</v>
      </c>
      <c r="F409" s="208" t="s">
        <v>516</v>
      </c>
      <c r="G409" s="206"/>
      <c r="H409" s="209">
        <v>4.4999999999999998E-2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162</v>
      </c>
      <c r="AU409" s="215" t="s">
        <v>84</v>
      </c>
      <c r="AV409" s="14" t="s">
        <v>84</v>
      </c>
      <c r="AW409" s="14" t="s">
        <v>32</v>
      </c>
      <c r="AX409" s="14" t="s">
        <v>82</v>
      </c>
      <c r="AY409" s="215" t="s">
        <v>150</v>
      </c>
    </row>
    <row r="410" spans="1:65" s="2" customFormat="1" ht="21.75" customHeight="1">
      <c r="A410" s="34"/>
      <c r="B410" s="35"/>
      <c r="C410" s="181" t="s">
        <v>517</v>
      </c>
      <c r="D410" s="181" t="s">
        <v>152</v>
      </c>
      <c r="E410" s="182" t="s">
        <v>518</v>
      </c>
      <c r="F410" s="183" t="s">
        <v>519</v>
      </c>
      <c r="G410" s="184" t="s">
        <v>170</v>
      </c>
      <c r="H410" s="185">
        <v>0.112</v>
      </c>
      <c r="I410" s="186"/>
      <c r="J410" s="187">
        <f>ROUND(I410*H410,2)</f>
        <v>0</v>
      </c>
      <c r="K410" s="183" t="s">
        <v>156</v>
      </c>
      <c r="L410" s="39"/>
      <c r="M410" s="188" t="s">
        <v>1</v>
      </c>
      <c r="N410" s="189" t="s">
        <v>42</v>
      </c>
      <c r="O410" s="71"/>
      <c r="P410" s="190">
        <f>O410*H410</f>
        <v>0</v>
      </c>
      <c r="Q410" s="190">
        <v>2.5019499999999999</v>
      </c>
      <c r="R410" s="190">
        <f>Q410*H410</f>
        <v>0.28021839999999998</v>
      </c>
      <c r="S410" s="190">
        <v>0</v>
      </c>
      <c r="T410" s="191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2" t="s">
        <v>157</v>
      </c>
      <c r="AT410" s="192" t="s">
        <v>152</v>
      </c>
      <c r="AU410" s="192" t="s">
        <v>84</v>
      </c>
      <c r="AY410" s="17" t="s">
        <v>150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17" t="s">
        <v>82</v>
      </c>
      <c r="BK410" s="193">
        <f>ROUND(I410*H410,2)</f>
        <v>0</v>
      </c>
      <c r="BL410" s="17" t="s">
        <v>157</v>
      </c>
      <c r="BM410" s="192" t="s">
        <v>520</v>
      </c>
    </row>
    <row r="411" spans="1:65" s="13" customFormat="1" ht="11.25">
      <c r="B411" s="194"/>
      <c r="C411" s="195"/>
      <c r="D411" s="196" t="s">
        <v>162</v>
      </c>
      <c r="E411" s="197" t="s">
        <v>1</v>
      </c>
      <c r="F411" s="198" t="s">
        <v>521</v>
      </c>
      <c r="G411" s="195"/>
      <c r="H411" s="197" t="s">
        <v>1</v>
      </c>
      <c r="I411" s="199"/>
      <c r="J411" s="195"/>
      <c r="K411" s="195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162</v>
      </c>
      <c r="AU411" s="204" t="s">
        <v>84</v>
      </c>
      <c r="AV411" s="13" t="s">
        <v>82</v>
      </c>
      <c r="AW411" s="13" t="s">
        <v>32</v>
      </c>
      <c r="AX411" s="13" t="s">
        <v>77</v>
      </c>
      <c r="AY411" s="204" t="s">
        <v>150</v>
      </c>
    </row>
    <row r="412" spans="1:65" s="14" customFormat="1" ht="11.25">
      <c r="B412" s="205"/>
      <c r="C412" s="206"/>
      <c r="D412" s="196" t="s">
        <v>162</v>
      </c>
      <c r="E412" s="207" t="s">
        <v>1</v>
      </c>
      <c r="F412" s="208" t="s">
        <v>522</v>
      </c>
      <c r="G412" s="206"/>
      <c r="H412" s="209">
        <v>0.112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162</v>
      </c>
      <c r="AU412" s="215" t="s">
        <v>84</v>
      </c>
      <c r="AV412" s="14" t="s">
        <v>84</v>
      </c>
      <c r="AW412" s="14" t="s">
        <v>32</v>
      </c>
      <c r="AX412" s="14" t="s">
        <v>82</v>
      </c>
      <c r="AY412" s="215" t="s">
        <v>150</v>
      </c>
    </row>
    <row r="413" spans="1:65" s="2" customFormat="1" ht="24.2" customHeight="1">
      <c r="A413" s="34"/>
      <c r="B413" s="35"/>
      <c r="C413" s="181" t="s">
        <v>523</v>
      </c>
      <c r="D413" s="181" t="s">
        <v>152</v>
      </c>
      <c r="E413" s="182" t="s">
        <v>524</v>
      </c>
      <c r="F413" s="183" t="s">
        <v>525</v>
      </c>
      <c r="G413" s="184" t="s">
        <v>209</v>
      </c>
      <c r="H413" s="185">
        <v>1.0999999999999999E-2</v>
      </c>
      <c r="I413" s="186"/>
      <c r="J413" s="187">
        <f>ROUND(I413*H413,2)</f>
        <v>0</v>
      </c>
      <c r="K413" s="183" t="s">
        <v>156</v>
      </c>
      <c r="L413" s="39"/>
      <c r="M413" s="188" t="s">
        <v>1</v>
      </c>
      <c r="N413" s="189" t="s">
        <v>42</v>
      </c>
      <c r="O413" s="71"/>
      <c r="P413" s="190">
        <f>O413*H413</f>
        <v>0</v>
      </c>
      <c r="Q413" s="190">
        <v>1.0492699999999999</v>
      </c>
      <c r="R413" s="190">
        <f>Q413*H413</f>
        <v>1.1541969999999999E-2</v>
      </c>
      <c r="S413" s="190">
        <v>0</v>
      </c>
      <c r="T413" s="191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2" t="s">
        <v>157</v>
      </c>
      <c r="AT413" s="192" t="s">
        <v>152</v>
      </c>
      <c r="AU413" s="192" t="s">
        <v>84</v>
      </c>
      <c r="AY413" s="17" t="s">
        <v>150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17" t="s">
        <v>82</v>
      </c>
      <c r="BK413" s="193">
        <f>ROUND(I413*H413,2)</f>
        <v>0</v>
      </c>
      <c r="BL413" s="17" t="s">
        <v>157</v>
      </c>
      <c r="BM413" s="192" t="s">
        <v>526</v>
      </c>
    </row>
    <row r="414" spans="1:65" s="13" customFormat="1" ht="11.25">
      <c r="B414" s="194"/>
      <c r="C414" s="195"/>
      <c r="D414" s="196" t="s">
        <v>162</v>
      </c>
      <c r="E414" s="197" t="s">
        <v>1</v>
      </c>
      <c r="F414" s="198" t="s">
        <v>521</v>
      </c>
      <c r="G414" s="195"/>
      <c r="H414" s="197" t="s">
        <v>1</v>
      </c>
      <c r="I414" s="199"/>
      <c r="J414" s="195"/>
      <c r="K414" s="195"/>
      <c r="L414" s="200"/>
      <c r="M414" s="201"/>
      <c r="N414" s="202"/>
      <c r="O414" s="202"/>
      <c r="P414" s="202"/>
      <c r="Q414" s="202"/>
      <c r="R414" s="202"/>
      <c r="S414" s="202"/>
      <c r="T414" s="203"/>
      <c r="AT414" s="204" t="s">
        <v>162</v>
      </c>
      <c r="AU414" s="204" t="s">
        <v>84</v>
      </c>
      <c r="AV414" s="13" t="s">
        <v>82</v>
      </c>
      <c r="AW414" s="13" t="s">
        <v>32</v>
      </c>
      <c r="AX414" s="13" t="s">
        <v>77</v>
      </c>
      <c r="AY414" s="204" t="s">
        <v>150</v>
      </c>
    </row>
    <row r="415" spans="1:65" s="14" customFormat="1" ht="11.25">
      <c r="B415" s="205"/>
      <c r="C415" s="206"/>
      <c r="D415" s="196" t="s">
        <v>162</v>
      </c>
      <c r="E415" s="207" t="s">
        <v>1</v>
      </c>
      <c r="F415" s="208" t="s">
        <v>527</v>
      </c>
      <c r="G415" s="206"/>
      <c r="H415" s="209">
        <v>1.0999999999999999E-2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162</v>
      </c>
      <c r="AU415" s="215" t="s">
        <v>84</v>
      </c>
      <c r="AV415" s="14" t="s">
        <v>84</v>
      </c>
      <c r="AW415" s="14" t="s">
        <v>32</v>
      </c>
      <c r="AX415" s="14" t="s">
        <v>82</v>
      </c>
      <c r="AY415" s="215" t="s">
        <v>150</v>
      </c>
    </row>
    <row r="416" spans="1:65" s="2" customFormat="1" ht="16.5" customHeight="1">
      <c r="A416" s="34"/>
      <c r="B416" s="35"/>
      <c r="C416" s="181" t="s">
        <v>528</v>
      </c>
      <c r="D416" s="181" t="s">
        <v>152</v>
      </c>
      <c r="E416" s="182" t="s">
        <v>529</v>
      </c>
      <c r="F416" s="183" t="s">
        <v>530</v>
      </c>
      <c r="G416" s="184" t="s">
        <v>155</v>
      </c>
      <c r="H416" s="185">
        <v>0.749</v>
      </c>
      <c r="I416" s="186"/>
      <c r="J416" s="187">
        <f>ROUND(I416*H416,2)</f>
        <v>0</v>
      </c>
      <c r="K416" s="183" t="s">
        <v>156</v>
      </c>
      <c r="L416" s="39"/>
      <c r="M416" s="188" t="s">
        <v>1</v>
      </c>
      <c r="N416" s="189" t="s">
        <v>42</v>
      </c>
      <c r="O416" s="71"/>
      <c r="P416" s="190">
        <f>O416*H416</f>
        <v>0</v>
      </c>
      <c r="Q416" s="190">
        <v>7.92E-3</v>
      </c>
      <c r="R416" s="190">
        <f>Q416*H416</f>
        <v>5.9320800000000002E-3</v>
      </c>
      <c r="S416" s="190">
        <v>0</v>
      </c>
      <c r="T416" s="191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92" t="s">
        <v>157</v>
      </c>
      <c r="AT416" s="192" t="s">
        <v>152</v>
      </c>
      <c r="AU416" s="192" t="s">
        <v>84</v>
      </c>
      <c r="AY416" s="17" t="s">
        <v>150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17" t="s">
        <v>82</v>
      </c>
      <c r="BK416" s="193">
        <f>ROUND(I416*H416,2)</f>
        <v>0</v>
      </c>
      <c r="BL416" s="17" t="s">
        <v>157</v>
      </c>
      <c r="BM416" s="192" t="s">
        <v>531</v>
      </c>
    </row>
    <row r="417" spans="1:65" s="13" customFormat="1" ht="11.25">
      <c r="B417" s="194"/>
      <c r="C417" s="195"/>
      <c r="D417" s="196" t="s">
        <v>162</v>
      </c>
      <c r="E417" s="197" t="s">
        <v>1</v>
      </c>
      <c r="F417" s="198" t="s">
        <v>521</v>
      </c>
      <c r="G417" s="195"/>
      <c r="H417" s="197" t="s">
        <v>1</v>
      </c>
      <c r="I417" s="199"/>
      <c r="J417" s="195"/>
      <c r="K417" s="195"/>
      <c r="L417" s="200"/>
      <c r="M417" s="201"/>
      <c r="N417" s="202"/>
      <c r="O417" s="202"/>
      <c r="P417" s="202"/>
      <c r="Q417" s="202"/>
      <c r="R417" s="202"/>
      <c r="S417" s="202"/>
      <c r="T417" s="203"/>
      <c r="AT417" s="204" t="s">
        <v>162</v>
      </c>
      <c r="AU417" s="204" t="s">
        <v>84</v>
      </c>
      <c r="AV417" s="13" t="s">
        <v>82</v>
      </c>
      <c r="AW417" s="13" t="s">
        <v>32</v>
      </c>
      <c r="AX417" s="13" t="s">
        <v>77</v>
      </c>
      <c r="AY417" s="204" t="s">
        <v>150</v>
      </c>
    </row>
    <row r="418" spans="1:65" s="14" customFormat="1" ht="11.25">
      <c r="B418" s="205"/>
      <c r="C418" s="206"/>
      <c r="D418" s="196" t="s">
        <v>162</v>
      </c>
      <c r="E418" s="207" t="s">
        <v>1</v>
      </c>
      <c r="F418" s="208" t="s">
        <v>532</v>
      </c>
      <c r="G418" s="206"/>
      <c r="H418" s="209">
        <v>0.749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162</v>
      </c>
      <c r="AU418" s="215" t="s">
        <v>84</v>
      </c>
      <c r="AV418" s="14" t="s">
        <v>84</v>
      </c>
      <c r="AW418" s="14" t="s">
        <v>32</v>
      </c>
      <c r="AX418" s="14" t="s">
        <v>82</v>
      </c>
      <c r="AY418" s="215" t="s">
        <v>150</v>
      </c>
    </row>
    <row r="419" spans="1:65" s="2" customFormat="1" ht="16.5" customHeight="1">
      <c r="A419" s="34"/>
      <c r="B419" s="35"/>
      <c r="C419" s="181" t="s">
        <v>533</v>
      </c>
      <c r="D419" s="181" t="s">
        <v>152</v>
      </c>
      <c r="E419" s="182" t="s">
        <v>534</v>
      </c>
      <c r="F419" s="183" t="s">
        <v>535</v>
      </c>
      <c r="G419" s="184" t="s">
        <v>155</v>
      </c>
      <c r="H419" s="185">
        <v>0.749</v>
      </c>
      <c r="I419" s="186"/>
      <c r="J419" s="187">
        <f>ROUND(I419*H419,2)</f>
        <v>0</v>
      </c>
      <c r="K419" s="183" t="s">
        <v>156</v>
      </c>
      <c r="L419" s="39"/>
      <c r="M419" s="188" t="s">
        <v>1</v>
      </c>
      <c r="N419" s="189" t="s">
        <v>42</v>
      </c>
      <c r="O419" s="71"/>
      <c r="P419" s="190">
        <f>O419*H419</f>
        <v>0</v>
      </c>
      <c r="Q419" s="190">
        <v>0</v>
      </c>
      <c r="R419" s="190">
        <f>Q419*H419</f>
        <v>0</v>
      </c>
      <c r="S419" s="190">
        <v>0</v>
      </c>
      <c r="T419" s="191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2" t="s">
        <v>157</v>
      </c>
      <c r="AT419" s="192" t="s">
        <v>152</v>
      </c>
      <c r="AU419" s="192" t="s">
        <v>84</v>
      </c>
      <c r="AY419" s="17" t="s">
        <v>150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17" t="s">
        <v>82</v>
      </c>
      <c r="BK419" s="193">
        <f>ROUND(I419*H419,2)</f>
        <v>0</v>
      </c>
      <c r="BL419" s="17" t="s">
        <v>157</v>
      </c>
      <c r="BM419" s="192" t="s">
        <v>536</v>
      </c>
    </row>
    <row r="420" spans="1:65" s="2" customFormat="1" ht="24.2" customHeight="1">
      <c r="A420" s="34"/>
      <c r="B420" s="35"/>
      <c r="C420" s="181" t="s">
        <v>537</v>
      </c>
      <c r="D420" s="181" t="s">
        <v>152</v>
      </c>
      <c r="E420" s="182" t="s">
        <v>538</v>
      </c>
      <c r="F420" s="183" t="s">
        <v>539</v>
      </c>
      <c r="G420" s="184" t="s">
        <v>170</v>
      </c>
      <c r="H420" s="185">
        <v>0.55000000000000004</v>
      </c>
      <c r="I420" s="186"/>
      <c r="J420" s="187">
        <f>ROUND(I420*H420,2)</f>
        <v>0</v>
      </c>
      <c r="K420" s="183" t="s">
        <v>156</v>
      </c>
      <c r="L420" s="39"/>
      <c r="M420" s="188" t="s">
        <v>1</v>
      </c>
      <c r="N420" s="189" t="s">
        <v>42</v>
      </c>
      <c r="O420" s="71"/>
      <c r="P420" s="190">
        <f>O420*H420</f>
        <v>0</v>
      </c>
      <c r="Q420" s="190">
        <v>0</v>
      </c>
      <c r="R420" s="190">
        <f>Q420*H420</f>
        <v>0</v>
      </c>
      <c r="S420" s="190">
        <v>0</v>
      </c>
      <c r="T420" s="191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2" t="s">
        <v>157</v>
      </c>
      <c r="AT420" s="192" t="s">
        <v>152</v>
      </c>
      <c r="AU420" s="192" t="s">
        <v>84</v>
      </c>
      <c r="AY420" s="17" t="s">
        <v>150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7" t="s">
        <v>82</v>
      </c>
      <c r="BK420" s="193">
        <f>ROUND(I420*H420,2)</f>
        <v>0</v>
      </c>
      <c r="BL420" s="17" t="s">
        <v>157</v>
      </c>
      <c r="BM420" s="192" t="s">
        <v>540</v>
      </c>
    </row>
    <row r="421" spans="1:65" s="13" customFormat="1" ht="11.25">
      <c r="B421" s="194"/>
      <c r="C421" s="195"/>
      <c r="D421" s="196" t="s">
        <v>162</v>
      </c>
      <c r="E421" s="197" t="s">
        <v>1</v>
      </c>
      <c r="F421" s="198" t="s">
        <v>221</v>
      </c>
      <c r="G421" s="195"/>
      <c r="H421" s="197" t="s">
        <v>1</v>
      </c>
      <c r="I421" s="199"/>
      <c r="J421" s="195"/>
      <c r="K421" s="195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162</v>
      </c>
      <c r="AU421" s="204" t="s">
        <v>84</v>
      </c>
      <c r="AV421" s="13" t="s">
        <v>82</v>
      </c>
      <c r="AW421" s="13" t="s">
        <v>32</v>
      </c>
      <c r="AX421" s="13" t="s">
        <v>77</v>
      </c>
      <c r="AY421" s="204" t="s">
        <v>150</v>
      </c>
    </row>
    <row r="422" spans="1:65" s="14" customFormat="1" ht="11.25">
      <c r="B422" s="205"/>
      <c r="C422" s="206"/>
      <c r="D422" s="196" t="s">
        <v>162</v>
      </c>
      <c r="E422" s="207" t="s">
        <v>1</v>
      </c>
      <c r="F422" s="208" t="s">
        <v>541</v>
      </c>
      <c r="G422" s="206"/>
      <c r="H422" s="209">
        <v>0.55000000000000004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162</v>
      </c>
      <c r="AU422" s="215" t="s">
        <v>84</v>
      </c>
      <c r="AV422" s="14" t="s">
        <v>84</v>
      </c>
      <c r="AW422" s="14" t="s">
        <v>32</v>
      </c>
      <c r="AX422" s="14" t="s">
        <v>82</v>
      </c>
      <c r="AY422" s="215" t="s">
        <v>150</v>
      </c>
    </row>
    <row r="423" spans="1:65" s="12" customFormat="1" ht="22.9" customHeight="1">
      <c r="B423" s="165"/>
      <c r="C423" s="166"/>
      <c r="D423" s="167" t="s">
        <v>76</v>
      </c>
      <c r="E423" s="179" t="s">
        <v>179</v>
      </c>
      <c r="F423" s="179" t="s">
        <v>542</v>
      </c>
      <c r="G423" s="166"/>
      <c r="H423" s="166"/>
      <c r="I423" s="169"/>
      <c r="J423" s="180">
        <f>BK423</f>
        <v>0</v>
      </c>
      <c r="K423" s="166"/>
      <c r="L423" s="171"/>
      <c r="M423" s="172"/>
      <c r="N423" s="173"/>
      <c r="O423" s="173"/>
      <c r="P423" s="174">
        <f>SUM(P424:P446)</f>
        <v>0</v>
      </c>
      <c r="Q423" s="173"/>
      <c r="R423" s="174">
        <f>SUM(R424:R446)</f>
        <v>13.204540000000001</v>
      </c>
      <c r="S423" s="173"/>
      <c r="T423" s="175">
        <f>SUM(T424:T446)</f>
        <v>0</v>
      </c>
      <c r="AR423" s="176" t="s">
        <v>82</v>
      </c>
      <c r="AT423" s="177" t="s">
        <v>76</v>
      </c>
      <c r="AU423" s="177" t="s">
        <v>82</v>
      </c>
      <c r="AY423" s="176" t="s">
        <v>150</v>
      </c>
      <c r="BK423" s="178">
        <f>SUM(BK424:BK446)</f>
        <v>0</v>
      </c>
    </row>
    <row r="424" spans="1:65" s="2" customFormat="1" ht="24.2" customHeight="1">
      <c r="A424" s="34"/>
      <c r="B424" s="35"/>
      <c r="C424" s="181" t="s">
        <v>543</v>
      </c>
      <c r="D424" s="181" t="s">
        <v>152</v>
      </c>
      <c r="E424" s="182" t="s">
        <v>544</v>
      </c>
      <c r="F424" s="183" t="s">
        <v>545</v>
      </c>
      <c r="G424" s="184" t="s">
        <v>155</v>
      </c>
      <c r="H424" s="185">
        <v>156</v>
      </c>
      <c r="I424" s="186"/>
      <c r="J424" s="187">
        <f>ROUND(I424*H424,2)</f>
        <v>0</v>
      </c>
      <c r="K424" s="183" t="s">
        <v>156</v>
      </c>
      <c r="L424" s="39"/>
      <c r="M424" s="188" t="s">
        <v>1</v>
      </c>
      <c r="N424" s="189" t="s">
        <v>42</v>
      </c>
      <c r="O424" s="71"/>
      <c r="P424" s="190">
        <f>O424*H424</f>
        <v>0</v>
      </c>
      <c r="Q424" s="190">
        <v>0</v>
      </c>
      <c r="R424" s="190">
        <f>Q424*H424</f>
        <v>0</v>
      </c>
      <c r="S424" s="190">
        <v>0</v>
      </c>
      <c r="T424" s="191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2" t="s">
        <v>157</v>
      </c>
      <c r="AT424" s="192" t="s">
        <v>152</v>
      </c>
      <c r="AU424" s="192" t="s">
        <v>84</v>
      </c>
      <c r="AY424" s="17" t="s">
        <v>150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7" t="s">
        <v>82</v>
      </c>
      <c r="BK424" s="193">
        <f>ROUND(I424*H424,2)</f>
        <v>0</v>
      </c>
      <c r="BL424" s="17" t="s">
        <v>157</v>
      </c>
      <c r="BM424" s="192" t="s">
        <v>546</v>
      </c>
    </row>
    <row r="425" spans="1:65" s="13" customFormat="1" ht="11.25">
      <c r="B425" s="194"/>
      <c r="C425" s="195"/>
      <c r="D425" s="196" t="s">
        <v>162</v>
      </c>
      <c r="E425" s="197" t="s">
        <v>1</v>
      </c>
      <c r="F425" s="198" t="s">
        <v>547</v>
      </c>
      <c r="G425" s="195"/>
      <c r="H425" s="197" t="s">
        <v>1</v>
      </c>
      <c r="I425" s="199"/>
      <c r="J425" s="195"/>
      <c r="K425" s="195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162</v>
      </c>
      <c r="AU425" s="204" t="s">
        <v>84</v>
      </c>
      <c r="AV425" s="13" t="s">
        <v>82</v>
      </c>
      <c r="AW425" s="13" t="s">
        <v>32</v>
      </c>
      <c r="AX425" s="13" t="s">
        <v>77</v>
      </c>
      <c r="AY425" s="204" t="s">
        <v>150</v>
      </c>
    </row>
    <row r="426" spans="1:65" s="14" customFormat="1" ht="11.25">
      <c r="B426" s="205"/>
      <c r="C426" s="206"/>
      <c r="D426" s="196" t="s">
        <v>162</v>
      </c>
      <c r="E426" s="207" t="s">
        <v>1</v>
      </c>
      <c r="F426" s="208" t="s">
        <v>548</v>
      </c>
      <c r="G426" s="206"/>
      <c r="H426" s="209">
        <v>156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162</v>
      </c>
      <c r="AU426" s="215" t="s">
        <v>84</v>
      </c>
      <c r="AV426" s="14" t="s">
        <v>84</v>
      </c>
      <c r="AW426" s="14" t="s">
        <v>32</v>
      </c>
      <c r="AX426" s="14" t="s">
        <v>82</v>
      </c>
      <c r="AY426" s="215" t="s">
        <v>150</v>
      </c>
    </row>
    <row r="427" spans="1:65" s="2" customFormat="1" ht="16.5" customHeight="1">
      <c r="A427" s="34"/>
      <c r="B427" s="35"/>
      <c r="C427" s="181" t="s">
        <v>549</v>
      </c>
      <c r="D427" s="181" t="s">
        <v>152</v>
      </c>
      <c r="E427" s="182" t="s">
        <v>550</v>
      </c>
      <c r="F427" s="183" t="s">
        <v>551</v>
      </c>
      <c r="G427" s="184" t="s">
        <v>155</v>
      </c>
      <c r="H427" s="185">
        <v>37.799999999999997</v>
      </c>
      <c r="I427" s="186"/>
      <c r="J427" s="187">
        <f>ROUND(I427*H427,2)</f>
        <v>0</v>
      </c>
      <c r="K427" s="183" t="s">
        <v>156</v>
      </c>
      <c r="L427" s="39"/>
      <c r="M427" s="188" t="s">
        <v>1</v>
      </c>
      <c r="N427" s="189" t="s">
        <v>42</v>
      </c>
      <c r="O427" s="71"/>
      <c r="P427" s="190">
        <f>O427*H427</f>
        <v>0</v>
      </c>
      <c r="Q427" s="190">
        <v>0</v>
      </c>
      <c r="R427" s="190">
        <f>Q427*H427</f>
        <v>0</v>
      </c>
      <c r="S427" s="190">
        <v>0</v>
      </c>
      <c r="T427" s="191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2" t="s">
        <v>157</v>
      </c>
      <c r="AT427" s="192" t="s">
        <v>152</v>
      </c>
      <c r="AU427" s="192" t="s">
        <v>84</v>
      </c>
      <c r="AY427" s="17" t="s">
        <v>150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17" t="s">
        <v>82</v>
      </c>
      <c r="BK427" s="193">
        <f>ROUND(I427*H427,2)</f>
        <v>0</v>
      </c>
      <c r="BL427" s="17" t="s">
        <v>157</v>
      </c>
      <c r="BM427" s="192" t="s">
        <v>552</v>
      </c>
    </row>
    <row r="428" spans="1:65" s="13" customFormat="1" ht="11.25">
      <c r="B428" s="194"/>
      <c r="C428" s="195"/>
      <c r="D428" s="196" t="s">
        <v>162</v>
      </c>
      <c r="E428" s="197" t="s">
        <v>1</v>
      </c>
      <c r="F428" s="198" t="s">
        <v>163</v>
      </c>
      <c r="G428" s="195"/>
      <c r="H428" s="197" t="s">
        <v>1</v>
      </c>
      <c r="I428" s="199"/>
      <c r="J428" s="195"/>
      <c r="K428" s="195"/>
      <c r="L428" s="200"/>
      <c r="M428" s="201"/>
      <c r="N428" s="202"/>
      <c r="O428" s="202"/>
      <c r="P428" s="202"/>
      <c r="Q428" s="202"/>
      <c r="R428" s="202"/>
      <c r="S428" s="202"/>
      <c r="T428" s="203"/>
      <c r="AT428" s="204" t="s">
        <v>162</v>
      </c>
      <c r="AU428" s="204" t="s">
        <v>84</v>
      </c>
      <c r="AV428" s="13" t="s">
        <v>82</v>
      </c>
      <c r="AW428" s="13" t="s">
        <v>32</v>
      </c>
      <c r="AX428" s="13" t="s">
        <v>77</v>
      </c>
      <c r="AY428" s="204" t="s">
        <v>150</v>
      </c>
    </row>
    <row r="429" spans="1:65" s="14" customFormat="1" ht="11.25">
      <c r="B429" s="205"/>
      <c r="C429" s="206"/>
      <c r="D429" s="196" t="s">
        <v>162</v>
      </c>
      <c r="E429" s="207" t="s">
        <v>1</v>
      </c>
      <c r="F429" s="208" t="s">
        <v>164</v>
      </c>
      <c r="G429" s="206"/>
      <c r="H429" s="209">
        <v>25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162</v>
      </c>
      <c r="AU429" s="215" t="s">
        <v>84</v>
      </c>
      <c r="AV429" s="14" t="s">
        <v>84</v>
      </c>
      <c r="AW429" s="14" t="s">
        <v>32</v>
      </c>
      <c r="AX429" s="14" t="s">
        <v>77</v>
      </c>
      <c r="AY429" s="215" t="s">
        <v>150</v>
      </c>
    </row>
    <row r="430" spans="1:65" s="14" customFormat="1" ht="11.25">
      <c r="B430" s="205"/>
      <c r="C430" s="206"/>
      <c r="D430" s="196" t="s">
        <v>162</v>
      </c>
      <c r="E430" s="207" t="s">
        <v>1</v>
      </c>
      <c r="F430" s="208" t="s">
        <v>165</v>
      </c>
      <c r="G430" s="206"/>
      <c r="H430" s="209">
        <v>12.8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162</v>
      </c>
      <c r="AU430" s="215" t="s">
        <v>84</v>
      </c>
      <c r="AV430" s="14" t="s">
        <v>84</v>
      </c>
      <c r="AW430" s="14" t="s">
        <v>32</v>
      </c>
      <c r="AX430" s="14" t="s">
        <v>77</v>
      </c>
      <c r="AY430" s="215" t="s">
        <v>150</v>
      </c>
    </row>
    <row r="431" spans="1:65" s="15" customFormat="1" ht="11.25">
      <c r="B431" s="216"/>
      <c r="C431" s="217"/>
      <c r="D431" s="196" t="s">
        <v>162</v>
      </c>
      <c r="E431" s="218" t="s">
        <v>1</v>
      </c>
      <c r="F431" s="219" t="s">
        <v>166</v>
      </c>
      <c r="G431" s="217"/>
      <c r="H431" s="220">
        <v>37.799999999999997</v>
      </c>
      <c r="I431" s="221"/>
      <c r="J431" s="217"/>
      <c r="K431" s="217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162</v>
      </c>
      <c r="AU431" s="226" t="s">
        <v>84</v>
      </c>
      <c r="AV431" s="15" t="s">
        <v>157</v>
      </c>
      <c r="AW431" s="15" t="s">
        <v>32</v>
      </c>
      <c r="AX431" s="15" t="s">
        <v>82</v>
      </c>
      <c r="AY431" s="226" t="s">
        <v>150</v>
      </c>
    </row>
    <row r="432" spans="1:65" s="2" customFormat="1" ht="24.2" customHeight="1">
      <c r="A432" s="34"/>
      <c r="B432" s="35"/>
      <c r="C432" s="181" t="s">
        <v>553</v>
      </c>
      <c r="D432" s="181" t="s">
        <v>152</v>
      </c>
      <c r="E432" s="182" t="s">
        <v>554</v>
      </c>
      <c r="F432" s="183" t="s">
        <v>555</v>
      </c>
      <c r="G432" s="184" t="s">
        <v>155</v>
      </c>
      <c r="H432" s="185">
        <v>37.799999999999997</v>
      </c>
      <c r="I432" s="186"/>
      <c r="J432" s="187">
        <f>ROUND(I432*H432,2)</f>
        <v>0</v>
      </c>
      <c r="K432" s="183" t="s">
        <v>156</v>
      </c>
      <c r="L432" s="39"/>
      <c r="M432" s="188" t="s">
        <v>1</v>
      </c>
      <c r="N432" s="189" t="s">
        <v>42</v>
      </c>
      <c r="O432" s="71"/>
      <c r="P432" s="190">
        <f>O432*H432</f>
        <v>0</v>
      </c>
      <c r="Q432" s="190">
        <v>0</v>
      </c>
      <c r="R432" s="190">
        <f>Q432*H432</f>
        <v>0</v>
      </c>
      <c r="S432" s="190">
        <v>0</v>
      </c>
      <c r="T432" s="191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2" t="s">
        <v>157</v>
      </c>
      <c r="AT432" s="192" t="s">
        <v>152</v>
      </c>
      <c r="AU432" s="192" t="s">
        <v>84</v>
      </c>
      <c r="AY432" s="17" t="s">
        <v>150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7" t="s">
        <v>82</v>
      </c>
      <c r="BK432" s="193">
        <f>ROUND(I432*H432,2)</f>
        <v>0</v>
      </c>
      <c r="BL432" s="17" t="s">
        <v>157</v>
      </c>
      <c r="BM432" s="192" t="s">
        <v>556</v>
      </c>
    </row>
    <row r="433" spans="1:65" s="13" customFormat="1" ht="11.25">
      <c r="B433" s="194"/>
      <c r="C433" s="195"/>
      <c r="D433" s="196" t="s">
        <v>162</v>
      </c>
      <c r="E433" s="197" t="s">
        <v>1</v>
      </c>
      <c r="F433" s="198" t="s">
        <v>163</v>
      </c>
      <c r="G433" s="195"/>
      <c r="H433" s="197" t="s">
        <v>1</v>
      </c>
      <c r="I433" s="199"/>
      <c r="J433" s="195"/>
      <c r="K433" s="195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162</v>
      </c>
      <c r="AU433" s="204" t="s">
        <v>84</v>
      </c>
      <c r="AV433" s="13" t="s">
        <v>82</v>
      </c>
      <c r="AW433" s="13" t="s">
        <v>32</v>
      </c>
      <c r="AX433" s="13" t="s">
        <v>77</v>
      </c>
      <c r="AY433" s="204" t="s">
        <v>150</v>
      </c>
    </row>
    <row r="434" spans="1:65" s="14" customFormat="1" ht="11.25">
      <c r="B434" s="205"/>
      <c r="C434" s="206"/>
      <c r="D434" s="196" t="s">
        <v>162</v>
      </c>
      <c r="E434" s="207" t="s">
        <v>1</v>
      </c>
      <c r="F434" s="208" t="s">
        <v>164</v>
      </c>
      <c r="G434" s="206"/>
      <c r="H434" s="209">
        <v>25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162</v>
      </c>
      <c r="AU434" s="215" t="s">
        <v>84</v>
      </c>
      <c r="AV434" s="14" t="s">
        <v>84</v>
      </c>
      <c r="AW434" s="14" t="s">
        <v>32</v>
      </c>
      <c r="AX434" s="14" t="s">
        <v>77</v>
      </c>
      <c r="AY434" s="215" t="s">
        <v>150</v>
      </c>
    </row>
    <row r="435" spans="1:65" s="14" customFormat="1" ht="11.25">
      <c r="B435" s="205"/>
      <c r="C435" s="206"/>
      <c r="D435" s="196" t="s">
        <v>162</v>
      </c>
      <c r="E435" s="207" t="s">
        <v>1</v>
      </c>
      <c r="F435" s="208" t="s">
        <v>165</v>
      </c>
      <c r="G435" s="206"/>
      <c r="H435" s="209">
        <v>12.8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162</v>
      </c>
      <c r="AU435" s="215" t="s">
        <v>84</v>
      </c>
      <c r="AV435" s="14" t="s">
        <v>84</v>
      </c>
      <c r="AW435" s="14" t="s">
        <v>32</v>
      </c>
      <c r="AX435" s="14" t="s">
        <v>77</v>
      </c>
      <c r="AY435" s="215" t="s">
        <v>150</v>
      </c>
    </row>
    <row r="436" spans="1:65" s="15" customFormat="1" ht="11.25">
      <c r="B436" s="216"/>
      <c r="C436" s="217"/>
      <c r="D436" s="196" t="s">
        <v>162</v>
      </c>
      <c r="E436" s="218" t="s">
        <v>1</v>
      </c>
      <c r="F436" s="219" t="s">
        <v>166</v>
      </c>
      <c r="G436" s="217"/>
      <c r="H436" s="220">
        <v>37.799999999999997</v>
      </c>
      <c r="I436" s="221"/>
      <c r="J436" s="217"/>
      <c r="K436" s="217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162</v>
      </c>
      <c r="AU436" s="226" t="s">
        <v>84</v>
      </c>
      <c r="AV436" s="15" t="s">
        <v>157</v>
      </c>
      <c r="AW436" s="15" t="s">
        <v>32</v>
      </c>
      <c r="AX436" s="15" t="s">
        <v>82</v>
      </c>
      <c r="AY436" s="226" t="s">
        <v>150</v>
      </c>
    </row>
    <row r="437" spans="1:65" s="2" customFormat="1" ht="24.2" customHeight="1">
      <c r="A437" s="34"/>
      <c r="B437" s="35"/>
      <c r="C437" s="181" t="s">
        <v>557</v>
      </c>
      <c r="D437" s="181" t="s">
        <v>152</v>
      </c>
      <c r="E437" s="182" t="s">
        <v>558</v>
      </c>
      <c r="F437" s="183" t="s">
        <v>559</v>
      </c>
      <c r="G437" s="184" t="s">
        <v>155</v>
      </c>
      <c r="H437" s="185">
        <v>25</v>
      </c>
      <c r="I437" s="186"/>
      <c r="J437" s="187">
        <f>ROUND(I437*H437,2)</f>
        <v>0</v>
      </c>
      <c r="K437" s="183" t="s">
        <v>156</v>
      </c>
      <c r="L437" s="39"/>
      <c r="M437" s="188" t="s">
        <v>1</v>
      </c>
      <c r="N437" s="189" t="s">
        <v>42</v>
      </c>
      <c r="O437" s="71"/>
      <c r="P437" s="190">
        <f>O437*H437</f>
        <v>0</v>
      </c>
      <c r="Q437" s="190">
        <v>0.1837</v>
      </c>
      <c r="R437" s="190">
        <f>Q437*H437</f>
        <v>4.5925000000000002</v>
      </c>
      <c r="S437" s="190">
        <v>0</v>
      </c>
      <c r="T437" s="191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2" t="s">
        <v>157</v>
      </c>
      <c r="AT437" s="192" t="s">
        <v>152</v>
      </c>
      <c r="AU437" s="192" t="s">
        <v>84</v>
      </c>
      <c r="AY437" s="17" t="s">
        <v>150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17" t="s">
        <v>82</v>
      </c>
      <c r="BK437" s="193">
        <f>ROUND(I437*H437,2)</f>
        <v>0</v>
      </c>
      <c r="BL437" s="17" t="s">
        <v>157</v>
      </c>
      <c r="BM437" s="192" t="s">
        <v>560</v>
      </c>
    </row>
    <row r="438" spans="1:65" s="13" customFormat="1" ht="11.25">
      <c r="B438" s="194"/>
      <c r="C438" s="195"/>
      <c r="D438" s="196" t="s">
        <v>162</v>
      </c>
      <c r="E438" s="197" t="s">
        <v>1</v>
      </c>
      <c r="F438" s="198" t="s">
        <v>561</v>
      </c>
      <c r="G438" s="195"/>
      <c r="H438" s="197" t="s">
        <v>1</v>
      </c>
      <c r="I438" s="199"/>
      <c r="J438" s="195"/>
      <c r="K438" s="195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162</v>
      </c>
      <c r="AU438" s="204" t="s">
        <v>84</v>
      </c>
      <c r="AV438" s="13" t="s">
        <v>82</v>
      </c>
      <c r="AW438" s="13" t="s">
        <v>32</v>
      </c>
      <c r="AX438" s="13" t="s">
        <v>77</v>
      </c>
      <c r="AY438" s="204" t="s">
        <v>150</v>
      </c>
    </row>
    <row r="439" spans="1:65" s="14" customFormat="1" ht="11.25">
      <c r="B439" s="205"/>
      <c r="C439" s="206"/>
      <c r="D439" s="196" t="s">
        <v>162</v>
      </c>
      <c r="E439" s="207" t="s">
        <v>1</v>
      </c>
      <c r="F439" s="208" t="s">
        <v>164</v>
      </c>
      <c r="G439" s="206"/>
      <c r="H439" s="209">
        <v>25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162</v>
      </c>
      <c r="AU439" s="215" t="s">
        <v>84</v>
      </c>
      <c r="AV439" s="14" t="s">
        <v>84</v>
      </c>
      <c r="AW439" s="14" t="s">
        <v>32</v>
      </c>
      <c r="AX439" s="14" t="s">
        <v>82</v>
      </c>
      <c r="AY439" s="215" t="s">
        <v>150</v>
      </c>
    </row>
    <row r="440" spans="1:65" s="2" customFormat="1" ht="16.5" customHeight="1">
      <c r="A440" s="34"/>
      <c r="B440" s="35"/>
      <c r="C440" s="227" t="s">
        <v>562</v>
      </c>
      <c r="D440" s="227" t="s">
        <v>224</v>
      </c>
      <c r="E440" s="228" t="s">
        <v>563</v>
      </c>
      <c r="F440" s="229" t="s">
        <v>564</v>
      </c>
      <c r="G440" s="230" t="s">
        <v>155</v>
      </c>
      <c r="H440" s="231">
        <v>25.5</v>
      </c>
      <c r="I440" s="232"/>
      <c r="J440" s="233">
        <f>ROUND(I440*H440,2)</f>
        <v>0</v>
      </c>
      <c r="K440" s="229" t="s">
        <v>156</v>
      </c>
      <c r="L440" s="234"/>
      <c r="M440" s="235" t="s">
        <v>1</v>
      </c>
      <c r="N440" s="236" t="s">
        <v>42</v>
      </c>
      <c r="O440" s="71"/>
      <c r="P440" s="190">
        <f>O440*H440</f>
        <v>0</v>
      </c>
      <c r="Q440" s="190">
        <v>0.222</v>
      </c>
      <c r="R440" s="190">
        <f>Q440*H440</f>
        <v>5.6610000000000005</v>
      </c>
      <c r="S440" s="190">
        <v>0</v>
      </c>
      <c r="T440" s="191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2" t="s">
        <v>193</v>
      </c>
      <c r="AT440" s="192" t="s">
        <v>224</v>
      </c>
      <c r="AU440" s="192" t="s">
        <v>84</v>
      </c>
      <c r="AY440" s="17" t="s">
        <v>150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17" t="s">
        <v>82</v>
      </c>
      <c r="BK440" s="193">
        <f>ROUND(I440*H440,2)</f>
        <v>0</v>
      </c>
      <c r="BL440" s="17" t="s">
        <v>157</v>
      </c>
      <c r="BM440" s="192" t="s">
        <v>565</v>
      </c>
    </row>
    <row r="441" spans="1:65" s="14" customFormat="1" ht="11.25">
      <c r="B441" s="205"/>
      <c r="C441" s="206"/>
      <c r="D441" s="196" t="s">
        <v>162</v>
      </c>
      <c r="E441" s="206"/>
      <c r="F441" s="208" t="s">
        <v>566</v>
      </c>
      <c r="G441" s="206"/>
      <c r="H441" s="209">
        <v>25.5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162</v>
      </c>
      <c r="AU441" s="215" t="s">
        <v>84</v>
      </c>
      <c r="AV441" s="14" t="s">
        <v>84</v>
      </c>
      <c r="AW441" s="14" t="s">
        <v>4</v>
      </c>
      <c r="AX441" s="14" t="s">
        <v>82</v>
      </c>
      <c r="AY441" s="215" t="s">
        <v>150</v>
      </c>
    </row>
    <row r="442" spans="1:65" s="2" customFormat="1" ht="24.2" customHeight="1">
      <c r="A442" s="34"/>
      <c r="B442" s="35"/>
      <c r="C442" s="181" t="s">
        <v>567</v>
      </c>
      <c r="D442" s="181" t="s">
        <v>152</v>
      </c>
      <c r="E442" s="182" t="s">
        <v>568</v>
      </c>
      <c r="F442" s="183" t="s">
        <v>569</v>
      </c>
      <c r="G442" s="184" t="s">
        <v>155</v>
      </c>
      <c r="H442" s="185">
        <v>12.8</v>
      </c>
      <c r="I442" s="186"/>
      <c r="J442" s="187">
        <f>ROUND(I442*H442,2)</f>
        <v>0</v>
      </c>
      <c r="K442" s="183" t="s">
        <v>156</v>
      </c>
      <c r="L442" s="39"/>
      <c r="M442" s="188" t="s">
        <v>1</v>
      </c>
      <c r="N442" s="189" t="s">
        <v>42</v>
      </c>
      <c r="O442" s="71"/>
      <c r="P442" s="190">
        <f>O442*H442</f>
        <v>0</v>
      </c>
      <c r="Q442" s="190">
        <v>8.8800000000000004E-2</v>
      </c>
      <c r="R442" s="190">
        <f>Q442*H442</f>
        <v>1.1366400000000001</v>
      </c>
      <c r="S442" s="190">
        <v>0</v>
      </c>
      <c r="T442" s="191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2" t="s">
        <v>157</v>
      </c>
      <c r="AT442" s="192" t="s">
        <v>152</v>
      </c>
      <c r="AU442" s="192" t="s">
        <v>84</v>
      </c>
      <c r="AY442" s="17" t="s">
        <v>150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17" t="s">
        <v>82</v>
      </c>
      <c r="BK442" s="193">
        <f>ROUND(I442*H442,2)</f>
        <v>0</v>
      </c>
      <c r="BL442" s="17" t="s">
        <v>157</v>
      </c>
      <c r="BM442" s="192" t="s">
        <v>570</v>
      </c>
    </row>
    <row r="443" spans="1:65" s="13" customFormat="1" ht="11.25">
      <c r="B443" s="194"/>
      <c r="C443" s="195"/>
      <c r="D443" s="196" t="s">
        <v>162</v>
      </c>
      <c r="E443" s="197" t="s">
        <v>1</v>
      </c>
      <c r="F443" s="198" t="s">
        <v>571</v>
      </c>
      <c r="G443" s="195"/>
      <c r="H443" s="197" t="s">
        <v>1</v>
      </c>
      <c r="I443" s="199"/>
      <c r="J443" s="195"/>
      <c r="K443" s="195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162</v>
      </c>
      <c r="AU443" s="204" t="s">
        <v>84</v>
      </c>
      <c r="AV443" s="13" t="s">
        <v>82</v>
      </c>
      <c r="AW443" s="13" t="s">
        <v>32</v>
      </c>
      <c r="AX443" s="13" t="s">
        <v>77</v>
      </c>
      <c r="AY443" s="204" t="s">
        <v>150</v>
      </c>
    </row>
    <row r="444" spans="1:65" s="14" customFormat="1" ht="11.25">
      <c r="B444" s="205"/>
      <c r="C444" s="206"/>
      <c r="D444" s="196" t="s">
        <v>162</v>
      </c>
      <c r="E444" s="207" t="s">
        <v>1</v>
      </c>
      <c r="F444" s="208" t="s">
        <v>165</v>
      </c>
      <c r="G444" s="206"/>
      <c r="H444" s="209">
        <v>12.8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162</v>
      </c>
      <c r="AU444" s="215" t="s">
        <v>84</v>
      </c>
      <c r="AV444" s="14" t="s">
        <v>84</v>
      </c>
      <c r="AW444" s="14" t="s">
        <v>32</v>
      </c>
      <c r="AX444" s="14" t="s">
        <v>82</v>
      </c>
      <c r="AY444" s="215" t="s">
        <v>150</v>
      </c>
    </row>
    <row r="445" spans="1:65" s="2" customFormat="1" ht="21.75" customHeight="1">
      <c r="A445" s="34"/>
      <c r="B445" s="35"/>
      <c r="C445" s="227" t="s">
        <v>572</v>
      </c>
      <c r="D445" s="227" t="s">
        <v>224</v>
      </c>
      <c r="E445" s="228" t="s">
        <v>573</v>
      </c>
      <c r="F445" s="229" t="s">
        <v>574</v>
      </c>
      <c r="G445" s="230" t="s">
        <v>155</v>
      </c>
      <c r="H445" s="231">
        <v>13.44</v>
      </c>
      <c r="I445" s="232"/>
      <c r="J445" s="233">
        <f>ROUND(I445*H445,2)</f>
        <v>0</v>
      </c>
      <c r="K445" s="229" t="s">
        <v>156</v>
      </c>
      <c r="L445" s="234"/>
      <c r="M445" s="235" t="s">
        <v>1</v>
      </c>
      <c r="N445" s="236" t="s">
        <v>42</v>
      </c>
      <c r="O445" s="71"/>
      <c r="P445" s="190">
        <f>O445*H445</f>
        <v>0</v>
      </c>
      <c r="Q445" s="190">
        <v>0.13500000000000001</v>
      </c>
      <c r="R445" s="190">
        <f>Q445*H445</f>
        <v>1.8144</v>
      </c>
      <c r="S445" s="190">
        <v>0</v>
      </c>
      <c r="T445" s="191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2" t="s">
        <v>193</v>
      </c>
      <c r="AT445" s="192" t="s">
        <v>224</v>
      </c>
      <c r="AU445" s="192" t="s">
        <v>84</v>
      </c>
      <c r="AY445" s="17" t="s">
        <v>150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17" t="s">
        <v>82</v>
      </c>
      <c r="BK445" s="193">
        <f>ROUND(I445*H445,2)</f>
        <v>0</v>
      </c>
      <c r="BL445" s="17" t="s">
        <v>157</v>
      </c>
      <c r="BM445" s="192" t="s">
        <v>575</v>
      </c>
    </row>
    <row r="446" spans="1:65" s="14" customFormat="1" ht="11.25">
      <c r="B446" s="205"/>
      <c r="C446" s="206"/>
      <c r="D446" s="196" t="s">
        <v>162</v>
      </c>
      <c r="E446" s="206"/>
      <c r="F446" s="208" t="s">
        <v>576</v>
      </c>
      <c r="G446" s="206"/>
      <c r="H446" s="209">
        <v>13.44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162</v>
      </c>
      <c r="AU446" s="215" t="s">
        <v>84</v>
      </c>
      <c r="AV446" s="14" t="s">
        <v>84</v>
      </c>
      <c r="AW446" s="14" t="s">
        <v>4</v>
      </c>
      <c r="AX446" s="14" t="s">
        <v>82</v>
      </c>
      <c r="AY446" s="215" t="s">
        <v>150</v>
      </c>
    </row>
    <row r="447" spans="1:65" s="12" customFormat="1" ht="22.9" customHeight="1">
      <c r="B447" s="165"/>
      <c r="C447" s="166"/>
      <c r="D447" s="167" t="s">
        <v>76</v>
      </c>
      <c r="E447" s="179" t="s">
        <v>184</v>
      </c>
      <c r="F447" s="179" t="s">
        <v>577</v>
      </c>
      <c r="G447" s="166"/>
      <c r="H447" s="166"/>
      <c r="I447" s="169"/>
      <c r="J447" s="180">
        <f>BK447</f>
        <v>0</v>
      </c>
      <c r="K447" s="166"/>
      <c r="L447" s="171"/>
      <c r="M447" s="172"/>
      <c r="N447" s="173"/>
      <c r="O447" s="173"/>
      <c r="P447" s="174">
        <f>SUM(P448:P747)</f>
        <v>0</v>
      </c>
      <c r="Q447" s="173"/>
      <c r="R447" s="174">
        <f>SUM(R448:R747)</f>
        <v>102.97593625</v>
      </c>
      <c r="S447" s="173"/>
      <c r="T447" s="175">
        <f>SUM(T448:T747)</f>
        <v>0.25007430000000003</v>
      </c>
      <c r="AR447" s="176" t="s">
        <v>82</v>
      </c>
      <c r="AT447" s="177" t="s">
        <v>76</v>
      </c>
      <c r="AU447" s="177" t="s">
        <v>82</v>
      </c>
      <c r="AY447" s="176" t="s">
        <v>150</v>
      </c>
      <c r="BK447" s="178">
        <f>SUM(BK448:BK747)</f>
        <v>0</v>
      </c>
    </row>
    <row r="448" spans="1:65" s="2" customFormat="1" ht="24.2" customHeight="1">
      <c r="A448" s="34"/>
      <c r="B448" s="35"/>
      <c r="C448" s="181" t="s">
        <v>578</v>
      </c>
      <c r="D448" s="181" t="s">
        <v>152</v>
      </c>
      <c r="E448" s="182" t="s">
        <v>579</v>
      </c>
      <c r="F448" s="183" t="s">
        <v>580</v>
      </c>
      <c r="G448" s="184" t="s">
        <v>155</v>
      </c>
      <c r="H448" s="185">
        <v>910.48</v>
      </c>
      <c r="I448" s="186"/>
      <c r="J448" s="187">
        <f>ROUND(I448*H448,2)</f>
        <v>0</v>
      </c>
      <c r="K448" s="183" t="s">
        <v>156</v>
      </c>
      <c r="L448" s="39"/>
      <c r="M448" s="188" t="s">
        <v>1</v>
      </c>
      <c r="N448" s="189" t="s">
        <v>42</v>
      </c>
      <c r="O448" s="71"/>
      <c r="P448" s="190">
        <f>O448*H448</f>
        <v>0</v>
      </c>
      <c r="Q448" s="190">
        <v>2.5999999999999998E-4</v>
      </c>
      <c r="R448" s="190">
        <f>Q448*H448</f>
        <v>0.23672479999999999</v>
      </c>
      <c r="S448" s="190">
        <v>0</v>
      </c>
      <c r="T448" s="191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2" t="s">
        <v>157</v>
      </c>
      <c r="AT448" s="192" t="s">
        <v>152</v>
      </c>
      <c r="AU448" s="192" t="s">
        <v>84</v>
      </c>
      <c r="AY448" s="17" t="s">
        <v>150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17" t="s">
        <v>82</v>
      </c>
      <c r="BK448" s="193">
        <f>ROUND(I448*H448,2)</f>
        <v>0</v>
      </c>
      <c r="BL448" s="17" t="s">
        <v>157</v>
      </c>
      <c r="BM448" s="192" t="s">
        <v>581</v>
      </c>
    </row>
    <row r="449" spans="2:51" s="13" customFormat="1" ht="11.25">
      <c r="B449" s="194"/>
      <c r="C449" s="195"/>
      <c r="D449" s="196" t="s">
        <v>162</v>
      </c>
      <c r="E449" s="197" t="s">
        <v>1</v>
      </c>
      <c r="F449" s="198" t="s">
        <v>342</v>
      </c>
      <c r="G449" s="195"/>
      <c r="H449" s="197" t="s">
        <v>1</v>
      </c>
      <c r="I449" s="199"/>
      <c r="J449" s="195"/>
      <c r="K449" s="195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162</v>
      </c>
      <c r="AU449" s="204" t="s">
        <v>84</v>
      </c>
      <c r="AV449" s="13" t="s">
        <v>82</v>
      </c>
      <c r="AW449" s="13" t="s">
        <v>32</v>
      </c>
      <c r="AX449" s="13" t="s">
        <v>77</v>
      </c>
      <c r="AY449" s="204" t="s">
        <v>150</v>
      </c>
    </row>
    <row r="450" spans="2:51" s="14" customFormat="1" ht="11.25">
      <c r="B450" s="205"/>
      <c r="C450" s="206"/>
      <c r="D450" s="196" t="s">
        <v>162</v>
      </c>
      <c r="E450" s="207" t="s">
        <v>1</v>
      </c>
      <c r="F450" s="208" t="s">
        <v>582</v>
      </c>
      <c r="G450" s="206"/>
      <c r="H450" s="209">
        <v>19.603000000000002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162</v>
      </c>
      <c r="AU450" s="215" t="s">
        <v>84</v>
      </c>
      <c r="AV450" s="14" t="s">
        <v>84</v>
      </c>
      <c r="AW450" s="14" t="s">
        <v>32</v>
      </c>
      <c r="AX450" s="14" t="s">
        <v>77</v>
      </c>
      <c r="AY450" s="215" t="s">
        <v>150</v>
      </c>
    </row>
    <row r="451" spans="2:51" s="13" customFormat="1" ht="11.25">
      <c r="B451" s="194"/>
      <c r="C451" s="195"/>
      <c r="D451" s="196" t="s">
        <v>162</v>
      </c>
      <c r="E451" s="197" t="s">
        <v>1</v>
      </c>
      <c r="F451" s="198" t="s">
        <v>343</v>
      </c>
      <c r="G451" s="195"/>
      <c r="H451" s="197" t="s">
        <v>1</v>
      </c>
      <c r="I451" s="199"/>
      <c r="J451" s="195"/>
      <c r="K451" s="195"/>
      <c r="L451" s="200"/>
      <c r="M451" s="201"/>
      <c r="N451" s="202"/>
      <c r="O451" s="202"/>
      <c r="P451" s="202"/>
      <c r="Q451" s="202"/>
      <c r="R451" s="202"/>
      <c r="S451" s="202"/>
      <c r="T451" s="203"/>
      <c r="AT451" s="204" t="s">
        <v>162</v>
      </c>
      <c r="AU451" s="204" t="s">
        <v>84</v>
      </c>
      <c r="AV451" s="13" t="s">
        <v>82</v>
      </c>
      <c r="AW451" s="13" t="s">
        <v>32</v>
      </c>
      <c r="AX451" s="13" t="s">
        <v>77</v>
      </c>
      <c r="AY451" s="204" t="s">
        <v>150</v>
      </c>
    </row>
    <row r="452" spans="2:51" s="14" customFormat="1" ht="11.25">
      <c r="B452" s="205"/>
      <c r="C452" s="206"/>
      <c r="D452" s="196" t="s">
        <v>162</v>
      </c>
      <c r="E452" s="207" t="s">
        <v>1</v>
      </c>
      <c r="F452" s="208" t="s">
        <v>583</v>
      </c>
      <c r="G452" s="206"/>
      <c r="H452" s="209">
        <v>14.48</v>
      </c>
      <c r="I452" s="210"/>
      <c r="J452" s="206"/>
      <c r="K452" s="206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162</v>
      </c>
      <c r="AU452" s="215" t="s">
        <v>84</v>
      </c>
      <c r="AV452" s="14" t="s">
        <v>84</v>
      </c>
      <c r="AW452" s="14" t="s">
        <v>32</v>
      </c>
      <c r="AX452" s="14" t="s">
        <v>77</v>
      </c>
      <c r="AY452" s="215" t="s">
        <v>150</v>
      </c>
    </row>
    <row r="453" spans="2:51" s="13" customFormat="1" ht="11.25">
      <c r="B453" s="194"/>
      <c r="C453" s="195"/>
      <c r="D453" s="196" t="s">
        <v>162</v>
      </c>
      <c r="E453" s="197" t="s">
        <v>1</v>
      </c>
      <c r="F453" s="198" t="s">
        <v>584</v>
      </c>
      <c r="G453" s="195"/>
      <c r="H453" s="197" t="s">
        <v>1</v>
      </c>
      <c r="I453" s="199"/>
      <c r="J453" s="195"/>
      <c r="K453" s="195"/>
      <c r="L453" s="200"/>
      <c r="M453" s="201"/>
      <c r="N453" s="202"/>
      <c r="O453" s="202"/>
      <c r="P453" s="202"/>
      <c r="Q453" s="202"/>
      <c r="R453" s="202"/>
      <c r="S453" s="202"/>
      <c r="T453" s="203"/>
      <c r="AT453" s="204" t="s">
        <v>162</v>
      </c>
      <c r="AU453" s="204" t="s">
        <v>84</v>
      </c>
      <c r="AV453" s="13" t="s">
        <v>82</v>
      </c>
      <c r="AW453" s="13" t="s">
        <v>32</v>
      </c>
      <c r="AX453" s="13" t="s">
        <v>77</v>
      </c>
      <c r="AY453" s="204" t="s">
        <v>150</v>
      </c>
    </row>
    <row r="454" spans="2:51" s="14" customFormat="1" ht="11.25">
      <c r="B454" s="205"/>
      <c r="C454" s="206"/>
      <c r="D454" s="196" t="s">
        <v>162</v>
      </c>
      <c r="E454" s="207" t="s">
        <v>1</v>
      </c>
      <c r="F454" s="208" t="s">
        <v>585</v>
      </c>
      <c r="G454" s="206"/>
      <c r="H454" s="209">
        <v>67.811999999999998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162</v>
      </c>
      <c r="AU454" s="215" t="s">
        <v>84</v>
      </c>
      <c r="AV454" s="14" t="s">
        <v>84</v>
      </c>
      <c r="AW454" s="14" t="s">
        <v>32</v>
      </c>
      <c r="AX454" s="14" t="s">
        <v>77</v>
      </c>
      <c r="AY454" s="215" t="s">
        <v>150</v>
      </c>
    </row>
    <row r="455" spans="2:51" s="13" customFormat="1" ht="11.25">
      <c r="B455" s="194"/>
      <c r="C455" s="195"/>
      <c r="D455" s="196" t="s">
        <v>162</v>
      </c>
      <c r="E455" s="197" t="s">
        <v>1</v>
      </c>
      <c r="F455" s="198" t="s">
        <v>399</v>
      </c>
      <c r="G455" s="195"/>
      <c r="H455" s="197" t="s">
        <v>1</v>
      </c>
      <c r="I455" s="199"/>
      <c r="J455" s="195"/>
      <c r="K455" s="195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162</v>
      </c>
      <c r="AU455" s="204" t="s">
        <v>84</v>
      </c>
      <c r="AV455" s="13" t="s">
        <v>82</v>
      </c>
      <c r="AW455" s="13" t="s">
        <v>32</v>
      </c>
      <c r="AX455" s="13" t="s">
        <v>77</v>
      </c>
      <c r="AY455" s="204" t="s">
        <v>150</v>
      </c>
    </row>
    <row r="456" spans="2:51" s="14" customFormat="1" ht="11.25">
      <c r="B456" s="205"/>
      <c r="C456" s="206"/>
      <c r="D456" s="196" t="s">
        <v>162</v>
      </c>
      <c r="E456" s="207" t="s">
        <v>1</v>
      </c>
      <c r="F456" s="208" t="s">
        <v>586</v>
      </c>
      <c r="G456" s="206"/>
      <c r="H456" s="209">
        <v>56.436999999999998</v>
      </c>
      <c r="I456" s="210"/>
      <c r="J456" s="206"/>
      <c r="K456" s="206"/>
      <c r="L456" s="211"/>
      <c r="M456" s="212"/>
      <c r="N456" s="213"/>
      <c r="O456" s="213"/>
      <c r="P456" s="213"/>
      <c r="Q456" s="213"/>
      <c r="R456" s="213"/>
      <c r="S456" s="213"/>
      <c r="T456" s="214"/>
      <c r="AT456" s="215" t="s">
        <v>162</v>
      </c>
      <c r="AU456" s="215" t="s">
        <v>84</v>
      </c>
      <c r="AV456" s="14" t="s">
        <v>84</v>
      </c>
      <c r="AW456" s="14" t="s">
        <v>32</v>
      </c>
      <c r="AX456" s="14" t="s">
        <v>77</v>
      </c>
      <c r="AY456" s="215" t="s">
        <v>150</v>
      </c>
    </row>
    <row r="457" spans="2:51" s="13" customFormat="1" ht="11.25">
      <c r="B457" s="194"/>
      <c r="C457" s="195"/>
      <c r="D457" s="196" t="s">
        <v>162</v>
      </c>
      <c r="E457" s="197" t="s">
        <v>1</v>
      </c>
      <c r="F457" s="198" t="s">
        <v>336</v>
      </c>
      <c r="G457" s="195"/>
      <c r="H457" s="197" t="s">
        <v>1</v>
      </c>
      <c r="I457" s="199"/>
      <c r="J457" s="195"/>
      <c r="K457" s="195"/>
      <c r="L457" s="200"/>
      <c r="M457" s="201"/>
      <c r="N457" s="202"/>
      <c r="O457" s="202"/>
      <c r="P457" s="202"/>
      <c r="Q457" s="202"/>
      <c r="R457" s="202"/>
      <c r="S457" s="202"/>
      <c r="T457" s="203"/>
      <c r="AT457" s="204" t="s">
        <v>162</v>
      </c>
      <c r="AU457" s="204" t="s">
        <v>84</v>
      </c>
      <c r="AV457" s="13" t="s">
        <v>82</v>
      </c>
      <c r="AW457" s="13" t="s">
        <v>32</v>
      </c>
      <c r="AX457" s="13" t="s">
        <v>77</v>
      </c>
      <c r="AY457" s="204" t="s">
        <v>150</v>
      </c>
    </row>
    <row r="458" spans="2:51" s="14" customFormat="1" ht="11.25">
      <c r="B458" s="205"/>
      <c r="C458" s="206"/>
      <c r="D458" s="196" t="s">
        <v>162</v>
      </c>
      <c r="E458" s="207" t="s">
        <v>1</v>
      </c>
      <c r="F458" s="208" t="s">
        <v>587</v>
      </c>
      <c r="G458" s="206"/>
      <c r="H458" s="209">
        <v>46.816000000000003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162</v>
      </c>
      <c r="AU458" s="215" t="s">
        <v>84</v>
      </c>
      <c r="AV458" s="14" t="s">
        <v>84</v>
      </c>
      <c r="AW458" s="14" t="s">
        <v>32</v>
      </c>
      <c r="AX458" s="14" t="s">
        <v>77</v>
      </c>
      <c r="AY458" s="215" t="s">
        <v>150</v>
      </c>
    </row>
    <row r="459" spans="2:51" s="13" customFormat="1" ht="11.25">
      <c r="B459" s="194"/>
      <c r="C459" s="195"/>
      <c r="D459" s="196" t="s">
        <v>162</v>
      </c>
      <c r="E459" s="197" t="s">
        <v>1</v>
      </c>
      <c r="F459" s="198" t="s">
        <v>421</v>
      </c>
      <c r="G459" s="195"/>
      <c r="H459" s="197" t="s">
        <v>1</v>
      </c>
      <c r="I459" s="199"/>
      <c r="J459" s="195"/>
      <c r="K459" s="195"/>
      <c r="L459" s="200"/>
      <c r="M459" s="201"/>
      <c r="N459" s="202"/>
      <c r="O459" s="202"/>
      <c r="P459" s="202"/>
      <c r="Q459" s="202"/>
      <c r="R459" s="202"/>
      <c r="S459" s="202"/>
      <c r="T459" s="203"/>
      <c r="AT459" s="204" t="s">
        <v>162</v>
      </c>
      <c r="AU459" s="204" t="s">
        <v>84</v>
      </c>
      <c r="AV459" s="13" t="s">
        <v>82</v>
      </c>
      <c r="AW459" s="13" t="s">
        <v>32</v>
      </c>
      <c r="AX459" s="13" t="s">
        <v>77</v>
      </c>
      <c r="AY459" s="204" t="s">
        <v>150</v>
      </c>
    </row>
    <row r="460" spans="2:51" s="14" customFormat="1" ht="11.25">
      <c r="B460" s="205"/>
      <c r="C460" s="206"/>
      <c r="D460" s="196" t="s">
        <v>162</v>
      </c>
      <c r="E460" s="207" t="s">
        <v>1</v>
      </c>
      <c r="F460" s="208" t="s">
        <v>588</v>
      </c>
      <c r="G460" s="206"/>
      <c r="H460" s="209">
        <v>46.08</v>
      </c>
      <c r="I460" s="210"/>
      <c r="J460" s="206"/>
      <c r="K460" s="206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162</v>
      </c>
      <c r="AU460" s="215" t="s">
        <v>84</v>
      </c>
      <c r="AV460" s="14" t="s">
        <v>84</v>
      </c>
      <c r="AW460" s="14" t="s">
        <v>32</v>
      </c>
      <c r="AX460" s="14" t="s">
        <v>77</v>
      </c>
      <c r="AY460" s="215" t="s">
        <v>150</v>
      </c>
    </row>
    <row r="461" spans="2:51" s="13" customFormat="1" ht="11.25">
      <c r="B461" s="194"/>
      <c r="C461" s="195"/>
      <c r="D461" s="196" t="s">
        <v>162</v>
      </c>
      <c r="E461" s="197" t="s">
        <v>1</v>
      </c>
      <c r="F461" s="198" t="s">
        <v>589</v>
      </c>
      <c r="G461" s="195"/>
      <c r="H461" s="197" t="s">
        <v>1</v>
      </c>
      <c r="I461" s="199"/>
      <c r="J461" s="195"/>
      <c r="K461" s="195"/>
      <c r="L461" s="200"/>
      <c r="M461" s="201"/>
      <c r="N461" s="202"/>
      <c r="O461" s="202"/>
      <c r="P461" s="202"/>
      <c r="Q461" s="202"/>
      <c r="R461" s="202"/>
      <c r="S461" s="202"/>
      <c r="T461" s="203"/>
      <c r="AT461" s="204" t="s">
        <v>162</v>
      </c>
      <c r="AU461" s="204" t="s">
        <v>84</v>
      </c>
      <c r="AV461" s="13" t="s">
        <v>82</v>
      </c>
      <c r="AW461" s="13" t="s">
        <v>32</v>
      </c>
      <c r="AX461" s="13" t="s">
        <v>77</v>
      </c>
      <c r="AY461" s="204" t="s">
        <v>150</v>
      </c>
    </row>
    <row r="462" spans="2:51" s="14" customFormat="1" ht="11.25">
      <c r="B462" s="205"/>
      <c r="C462" s="206"/>
      <c r="D462" s="196" t="s">
        <v>162</v>
      </c>
      <c r="E462" s="207" t="s">
        <v>1</v>
      </c>
      <c r="F462" s="208" t="s">
        <v>590</v>
      </c>
      <c r="G462" s="206"/>
      <c r="H462" s="209">
        <v>375.28399999999999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162</v>
      </c>
      <c r="AU462" s="215" t="s">
        <v>84</v>
      </c>
      <c r="AV462" s="14" t="s">
        <v>84</v>
      </c>
      <c r="AW462" s="14" t="s">
        <v>32</v>
      </c>
      <c r="AX462" s="14" t="s">
        <v>77</v>
      </c>
      <c r="AY462" s="215" t="s">
        <v>150</v>
      </c>
    </row>
    <row r="463" spans="2:51" s="13" customFormat="1" ht="11.25">
      <c r="B463" s="194"/>
      <c r="C463" s="195"/>
      <c r="D463" s="196" t="s">
        <v>162</v>
      </c>
      <c r="E463" s="197" t="s">
        <v>1</v>
      </c>
      <c r="F463" s="198" t="s">
        <v>591</v>
      </c>
      <c r="G463" s="195"/>
      <c r="H463" s="197" t="s">
        <v>1</v>
      </c>
      <c r="I463" s="199"/>
      <c r="J463" s="195"/>
      <c r="K463" s="195"/>
      <c r="L463" s="200"/>
      <c r="M463" s="201"/>
      <c r="N463" s="202"/>
      <c r="O463" s="202"/>
      <c r="P463" s="202"/>
      <c r="Q463" s="202"/>
      <c r="R463" s="202"/>
      <c r="S463" s="202"/>
      <c r="T463" s="203"/>
      <c r="AT463" s="204" t="s">
        <v>162</v>
      </c>
      <c r="AU463" s="204" t="s">
        <v>84</v>
      </c>
      <c r="AV463" s="13" t="s">
        <v>82</v>
      </c>
      <c r="AW463" s="13" t="s">
        <v>32</v>
      </c>
      <c r="AX463" s="13" t="s">
        <v>77</v>
      </c>
      <c r="AY463" s="204" t="s">
        <v>150</v>
      </c>
    </row>
    <row r="464" spans="2:51" s="14" customFormat="1" ht="11.25">
      <c r="B464" s="205"/>
      <c r="C464" s="206"/>
      <c r="D464" s="196" t="s">
        <v>162</v>
      </c>
      <c r="E464" s="207" t="s">
        <v>1</v>
      </c>
      <c r="F464" s="208" t="s">
        <v>592</v>
      </c>
      <c r="G464" s="206"/>
      <c r="H464" s="209">
        <v>113.878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162</v>
      </c>
      <c r="AU464" s="215" t="s">
        <v>84</v>
      </c>
      <c r="AV464" s="14" t="s">
        <v>84</v>
      </c>
      <c r="AW464" s="14" t="s">
        <v>32</v>
      </c>
      <c r="AX464" s="14" t="s">
        <v>77</v>
      </c>
      <c r="AY464" s="215" t="s">
        <v>150</v>
      </c>
    </row>
    <row r="465" spans="1:65" s="13" customFormat="1" ht="11.25">
      <c r="B465" s="194"/>
      <c r="C465" s="195"/>
      <c r="D465" s="196" t="s">
        <v>162</v>
      </c>
      <c r="E465" s="197" t="s">
        <v>1</v>
      </c>
      <c r="F465" s="198" t="s">
        <v>593</v>
      </c>
      <c r="G465" s="195"/>
      <c r="H465" s="197" t="s">
        <v>1</v>
      </c>
      <c r="I465" s="199"/>
      <c r="J465" s="195"/>
      <c r="K465" s="195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162</v>
      </c>
      <c r="AU465" s="204" t="s">
        <v>84</v>
      </c>
      <c r="AV465" s="13" t="s">
        <v>82</v>
      </c>
      <c r="AW465" s="13" t="s">
        <v>32</v>
      </c>
      <c r="AX465" s="13" t="s">
        <v>77</v>
      </c>
      <c r="AY465" s="204" t="s">
        <v>150</v>
      </c>
    </row>
    <row r="466" spans="1:65" s="14" customFormat="1" ht="11.25">
      <c r="B466" s="205"/>
      <c r="C466" s="206"/>
      <c r="D466" s="196" t="s">
        <v>162</v>
      </c>
      <c r="E466" s="207" t="s">
        <v>1</v>
      </c>
      <c r="F466" s="208" t="s">
        <v>594</v>
      </c>
      <c r="G466" s="206"/>
      <c r="H466" s="209">
        <v>51.37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162</v>
      </c>
      <c r="AU466" s="215" t="s">
        <v>84</v>
      </c>
      <c r="AV466" s="14" t="s">
        <v>84</v>
      </c>
      <c r="AW466" s="14" t="s">
        <v>32</v>
      </c>
      <c r="AX466" s="14" t="s">
        <v>77</v>
      </c>
      <c r="AY466" s="215" t="s">
        <v>150</v>
      </c>
    </row>
    <row r="467" spans="1:65" s="13" customFormat="1" ht="11.25">
      <c r="B467" s="194"/>
      <c r="C467" s="195"/>
      <c r="D467" s="196" t="s">
        <v>162</v>
      </c>
      <c r="E467" s="197" t="s">
        <v>1</v>
      </c>
      <c r="F467" s="198" t="s">
        <v>595</v>
      </c>
      <c r="G467" s="195"/>
      <c r="H467" s="197" t="s">
        <v>1</v>
      </c>
      <c r="I467" s="199"/>
      <c r="J467" s="195"/>
      <c r="K467" s="195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162</v>
      </c>
      <c r="AU467" s="204" t="s">
        <v>84</v>
      </c>
      <c r="AV467" s="13" t="s">
        <v>82</v>
      </c>
      <c r="AW467" s="13" t="s">
        <v>32</v>
      </c>
      <c r="AX467" s="13" t="s">
        <v>77</v>
      </c>
      <c r="AY467" s="204" t="s">
        <v>150</v>
      </c>
    </row>
    <row r="468" spans="1:65" s="14" customFormat="1" ht="11.25">
      <c r="B468" s="205"/>
      <c r="C468" s="206"/>
      <c r="D468" s="196" t="s">
        <v>162</v>
      </c>
      <c r="E468" s="207" t="s">
        <v>1</v>
      </c>
      <c r="F468" s="208" t="s">
        <v>596</v>
      </c>
      <c r="G468" s="206"/>
      <c r="H468" s="209">
        <v>118.72</v>
      </c>
      <c r="I468" s="210"/>
      <c r="J468" s="206"/>
      <c r="K468" s="206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162</v>
      </c>
      <c r="AU468" s="215" t="s">
        <v>84</v>
      </c>
      <c r="AV468" s="14" t="s">
        <v>84</v>
      </c>
      <c r="AW468" s="14" t="s">
        <v>32</v>
      </c>
      <c r="AX468" s="14" t="s">
        <v>77</v>
      </c>
      <c r="AY468" s="215" t="s">
        <v>150</v>
      </c>
    </row>
    <row r="469" spans="1:65" s="15" customFormat="1" ht="11.25">
      <c r="B469" s="216"/>
      <c r="C469" s="217"/>
      <c r="D469" s="196" t="s">
        <v>162</v>
      </c>
      <c r="E469" s="218" t="s">
        <v>1</v>
      </c>
      <c r="F469" s="219" t="s">
        <v>166</v>
      </c>
      <c r="G469" s="217"/>
      <c r="H469" s="220">
        <v>910.48</v>
      </c>
      <c r="I469" s="221"/>
      <c r="J469" s="217"/>
      <c r="K469" s="217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162</v>
      </c>
      <c r="AU469" s="226" t="s">
        <v>84</v>
      </c>
      <c r="AV469" s="15" t="s">
        <v>157</v>
      </c>
      <c r="AW469" s="15" t="s">
        <v>32</v>
      </c>
      <c r="AX469" s="15" t="s">
        <v>82</v>
      </c>
      <c r="AY469" s="226" t="s">
        <v>150</v>
      </c>
    </row>
    <row r="470" spans="1:65" s="2" customFormat="1" ht="21.75" customHeight="1">
      <c r="A470" s="34"/>
      <c r="B470" s="35"/>
      <c r="C470" s="181" t="s">
        <v>597</v>
      </c>
      <c r="D470" s="181" t="s">
        <v>152</v>
      </c>
      <c r="E470" s="182" t="s">
        <v>598</v>
      </c>
      <c r="F470" s="183" t="s">
        <v>599</v>
      </c>
      <c r="G470" s="184" t="s">
        <v>155</v>
      </c>
      <c r="H470" s="185">
        <v>187.61600000000001</v>
      </c>
      <c r="I470" s="186"/>
      <c r="J470" s="187">
        <f>ROUND(I470*H470,2)</f>
        <v>0</v>
      </c>
      <c r="K470" s="183" t="s">
        <v>156</v>
      </c>
      <c r="L470" s="39"/>
      <c r="M470" s="188" t="s">
        <v>1</v>
      </c>
      <c r="N470" s="189" t="s">
        <v>42</v>
      </c>
      <c r="O470" s="71"/>
      <c r="P470" s="190">
        <f>O470*H470</f>
        <v>0</v>
      </c>
      <c r="Q470" s="190">
        <v>4.3800000000000002E-3</v>
      </c>
      <c r="R470" s="190">
        <f>Q470*H470</f>
        <v>0.82175808000000006</v>
      </c>
      <c r="S470" s="190">
        <v>0</v>
      </c>
      <c r="T470" s="191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2" t="s">
        <v>157</v>
      </c>
      <c r="AT470" s="192" t="s">
        <v>152</v>
      </c>
      <c r="AU470" s="192" t="s">
        <v>84</v>
      </c>
      <c r="AY470" s="17" t="s">
        <v>150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17" t="s">
        <v>82</v>
      </c>
      <c r="BK470" s="193">
        <f>ROUND(I470*H470,2)</f>
        <v>0</v>
      </c>
      <c r="BL470" s="17" t="s">
        <v>157</v>
      </c>
      <c r="BM470" s="192" t="s">
        <v>600</v>
      </c>
    </row>
    <row r="471" spans="1:65" s="13" customFormat="1" ht="11.25">
      <c r="B471" s="194"/>
      <c r="C471" s="195"/>
      <c r="D471" s="196" t="s">
        <v>162</v>
      </c>
      <c r="E471" s="197" t="s">
        <v>1</v>
      </c>
      <c r="F471" s="198" t="s">
        <v>342</v>
      </c>
      <c r="G471" s="195"/>
      <c r="H471" s="197" t="s">
        <v>1</v>
      </c>
      <c r="I471" s="199"/>
      <c r="J471" s="195"/>
      <c r="K471" s="195"/>
      <c r="L471" s="200"/>
      <c r="M471" s="201"/>
      <c r="N471" s="202"/>
      <c r="O471" s="202"/>
      <c r="P471" s="202"/>
      <c r="Q471" s="202"/>
      <c r="R471" s="202"/>
      <c r="S471" s="202"/>
      <c r="T471" s="203"/>
      <c r="AT471" s="204" t="s">
        <v>162</v>
      </c>
      <c r="AU471" s="204" t="s">
        <v>84</v>
      </c>
      <c r="AV471" s="13" t="s">
        <v>82</v>
      </c>
      <c r="AW471" s="13" t="s">
        <v>32</v>
      </c>
      <c r="AX471" s="13" t="s">
        <v>77</v>
      </c>
      <c r="AY471" s="204" t="s">
        <v>150</v>
      </c>
    </row>
    <row r="472" spans="1:65" s="14" customFormat="1" ht="11.25">
      <c r="B472" s="205"/>
      <c r="C472" s="206"/>
      <c r="D472" s="196" t="s">
        <v>162</v>
      </c>
      <c r="E472" s="207" t="s">
        <v>1</v>
      </c>
      <c r="F472" s="208" t="s">
        <v>582</v>
      </c>
      <c r="G472" s="206"/>
      <c r="H472" s="209">
        <v>19.603000000000002</v>
      </c>
      <c r="I472" s="210"/>
      <c r="J472" s="206"/>
      <c r="K472" s="206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162</v>
      </c>
      <c r="AU472" s="215" t="s">
        <v>84</v>
      </c>
      <c r="AV472" s="14" t="s">
        <v>84</v>
      </c>
      <c r="AW472" s="14" t="s">
        <v>32</v>
      </c>
      <c r="AX472" s="14" t="s">
        <v>77</v>
      </c>
      <c r="AY472" s="215" t="s">
        <v>150</v>
      </c>
    </row>
    <row r="473" spans="1:65" s="13" customFormat="1" ht="11.25">
      <c r="B473" s="194"/>
      <c r="C473" s="195"/>
      <c r="D473" s="196" t="s">
        <v>162</v>
      </c>
      <c r="E473" s="197" t="s">
        <v>1</v>
      </c>
      <c r="F473" s="198" t="s">
        <v>343</v>
      </c>
      <c r="G473" s="195"/>
      <c r="H473" s="197" t="s">
        <v>1</v>
      </c>
      <c r="I473" s="199"/>
      <c r="J473" s="195"/>
      <c r="K473" s="195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162</v>
      </c>
      <c r="AU473" s="204" t="s">
        <v>84</v>
      </c>
      <c r="AV473" s="13" t="s">
        <v>82</v>
      </c>
      <c r="AW473" s="13" t="s">
        <v>32</v>
      </c>
      <c r="AX473" s="13" t="s">
        <v>77</v>
      </c>
      <c r="AY473" s="204" t="s">
        <v>150</v>
      </c>
    </row>
    <row r="474" spans="1:65" s="14" customFormat="1" ht="11.25">
      <c r="B474" s="205"/>
      <c r="C474" s="206"/>
      <c r="D474" s="196" t="s">
        <v>162</v>
      </c>
      <c r="E474" s="207" t="s">
        <v>1</v>
      </c>
      <c r="F474" s="208" t="s">
        <v>583</v>
      </c>
      <c r="G474" s="206"/>
      <c r="H474" s="209">
        <v>14.48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162</v>
      </c>
      <c r="AU474" s="215" t="s">
        <v>84</v>
      </c>
      <c r="AV474" s="14" t="s">
        <v>84</v>
      </c>
      <c r="AW474" s="14" t="s">
        <v>32</v>
      </c>
      <c r="AX474" s="14" t="s">
        <v>77</v>
      </c>
      <c r="AY474" s="215" t="s">
        <v>150</v>
      </c>
    </row>
    <row r="475" spans="1:65" s="13" customFormat="1" ht="11.25">
      <c r="B475" s="194"/>
      <c r="C475" s="195"/>
      <c r="D475" s="196" t="s">
        <v>162</v>
      </c>
      <c r="E475" s="197" t="s">
        <v>1</v>
      </c>
      <c r="F475" s="198" t="s">
        <v>601</v>
      </c>
      <c r="G475" s="195"/>
      <c r="H475" s="197" t="s">
        <v>1</v>
      </c>
      <c r="I475" s="199"/>
      <c r="J475" s="195"/>
      <c r="K475" s="195"/>
      <c r="L475" s="200"/>
      <c r="M475" s="201"/>
      <c r="N475" s="202"/>
      <c r="O475" s="202"/>
      <c r="P475" s="202"/>
      <c r="Q475" s="202"/>
      <c r="R475" s="202"/>
      <c r="S475" s="202"/>
      <c r="T475" s="203"/>
      <c r="AT475" s="204" t="s">
        <v>162</v>
      </c>
      <c r="AU475" s="204" t="s">
        <v>84</v>
      </c>
      <c r="AV475" s="13" t="s">
        <v>82</v>
      </c>
      <c r="AW475" s="13" t="s">
        <v>32</v>
      </c>
      <c r="AX475" s="13" t="s">
        <v>77</v>
      </c>
      <c r="AY475" s="204" t="s">
        <v>150</v>
      </c>
    </row>
    <row r="476" spans="1:65" s="14" customFormat="1" ht="11.25">
      <c r="B476" s="205"/>
      <c r="C476" s="206"/>
      <c r="D476" s="196" t="s">
        <v>162</v>
      </c>
      <c r="E476" s="207" t="s">
        <v>1</v>
      </c>
      <c r="F476" s="208" t="s">
        <v>602</v>
      </c>
      <c r="G476" s="206"/>
      <c r="H476" s="209">
        <v>4.2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162</v>
      </c>
      <c r="AU476" s="215" t="s">
        <v>84</v>
      </c>
      <c r="AV476" s="14" t="s">
        <v>84</v>
      </c>
      <c r="AW476" s="14" t="s">
        <v>32</v>
      </c>
      <c r="AX476" s="14" t="s">
        <v>77</v>
      </c>
      <c r="AY476" s="215" t="s">
        <v>150</v>
      </c>
    </row>
    <row r="477" spans="1:65" s="13" customFormat="1" ht="11.25">
      <c r="B477" s="194"/>
      <c r="C477" s="195"/>
      <c r="D477" s="196" t="s">
        <v>162</v>
      </c>
      <c r="E477" s="197" t="s">
        <v>1</v>
      </c>
      <c r="F477" s="198" t="s">
        <v>399</v>
      </c>
      <c r="G477" s="195"/>
      <c r="H477" s="197" t="s">
        <v>1</v>
      </c>
      <c r="I477" s="199"/>
      <c r="J477" s="195"/>
      <c r="K477" s="195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162</v>
      </c>
      <c r="AU477" s="204" t="s">
        <v>84</v>
      </c>
      <c r="AV477" s="13" t="s">
        <v>82</v>
      </c>
      <c r="AW477" s="13" t="s">
        <v>32</v>
      </c>
      <c r="AX477" s="13" t="s">
        <v>77</v>
      </c>
      <c r="AY477" s="204" t="s">
        <v>150</v>
      </c>
    </row>
    <row r="478" spans="1:65" s="14" customFormat="1" ht="11.25">
      <c r="B478" s="205"/>
      <c r="C478" s="206"/>
      <c r="D478" s="196" t="s">
        <v>162</v>
      </c>
      <c r="E478" s="207" t="s">
        <v>1</v>
      </c>
      <c r="F478" s="208" t="s">
        <v>586</v>
      </c>
      <c r="G478" s="206"/>
      <c r="H478" s="209">
        <v>56.436999999999998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162</v>
      </c>
      <c r="AU478" s="215" t="s">
        <v>84</v>
      </c>
      <c r="AV478" s="14" t="s">
        <v>84</v>
      </c>
      <c r="AW478" s="14" t="s">
        <v>32</v>
      </c>
      <c r="AX478" s="14" t="s">
        <v>77</v>
      </c>
      <c r="AY478" s="215" t="s">
        <v>150</v>
      </c>
    </row>
    <row r="479" spans="1:65" s="13" customFormat="1" ht="11.25">
      <c r="B479" s="194"/>
      <c r="C479" s="195"/>
      <c r="D479" s="196" t="s">
        <v>162</v>
      </c>
      <c r="E479" s="197" t="s">
        <v>1</v>
      </c>
      <c r="F479" s="198" t="s">
        <v>336</v>
      </c>
      <c r="G479" s="195"/>
      <c r="H479" s="197" t="s">
        <v>1</v>
      </c>
      <c r="I479" s="199"/>
      <c r="J479" s="195"/>
      <c r="K479" s="195"/>
      <c r="L479" s="200"/>
      <c r="M479" s="201"/>
      <c r="N479" s="202"/>
      <c r="O479" s="202"/>
      <c r="P479" s="202"/>
      <c r="Q479" s="202"/>
      <c r="R479" s="202"/>
      <c r="S479" s="202"/>
      <c r="T479" s="203"/>
      <c r="AT479" s="204" t="s">
        <v>162</v>
      </c>
      <c r="AU479" s="204" t="s">
        <v>84</v>
      </c>
      <c r="AV479" s="13" t="s">
        <v>82</v>
      </c>
      <c r="AW479" s="13" t="s">
        <v>32</v>
      </c>
      <c r="AX479" s="13" t="s">
        <v>77</v>
      </c>
      <c r="AY479" s="204" t="s">
        <v>150</v>
      </c>
    </row>
    <row r="480" spans="1:65" s="14" customFormat="1" ht="11.25">
      <c r="B480" s="205"/>
      <c r="C480" s="206"/>
      <c r="D480" s="196" t="s">
        <v>162</v>
      </c>
      <c r="E480" s="207" t="s">
        <v>1</v>
      </c>
      <c r="F480" s="208" t="s">
        <v>587</v>
      </c>
      <c r="G480" s="206"/>
      <c r="H480" s="209">
        <v>46.816000000000003</v>
      </c>
      <c r="I480" s="210"/>
      <c r="J480" s="206"/>
      <c r="K480" s="206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162</v>
      </c>
      <c r="AU480" s="215" t="s">
        <v>84</v>
      </c>
      <c r="AV480" s="14" t="s">
        <v>84</v>
      </c>
      <c r="AW480" s="14" t="s">
        <v>32</v>
      </c>
      <c r="AX480" s="14" t="s">
        <v>77</v>
      </c>
      <c r="AY480" s="215" t="s">
        <v>150</v>
      </c>
    </row>
    <row r="481" spans="1:65" s="13" customFormat="1" ht="11.25">
      <c r="B481" s="194"/>
      <c r="C481" s="195"/>
      <c r="D481" s="196" t="s">
        <v>162</v>
      </c>
      <c r="E481" s="197" t="s">
        <v>1</v>
      </c>
      <c r="F481" s="198" t="s">
        <v>421</v>
      </c>
      <c r="G481" s="195"/>
      <c r="H481" s="197" t="s">
        <v>1</v>
      </c>
      <c r="I481" s="199"/>
      <c r="J481" s="195"/>
      <c r="K481" s="195"/>
      <c r="L481" s="200"/>
      <c r="M481" s="201"/>
      <c r="N481" s="202"/>
      <c r="O481" s="202"/>
      <c r="P481" s="202"/>
      <c r="Q481" s="202"/>
      <c r="R481" s="202"/>
      <c r="S481" s="202"/>
      <c r="T481" s="203"/>
      <c r="AT481" s="204" t="s">
        <v>162</v>
      </c>
      <c r="AU481" s="204" t="s">
        <v>84</v>
      </c>
      <c r="AV481" s="13" t="s">
        <v>82</v>
      </c>
      <c r="AW481" s="13" t="s">
        <v>32</v>
      </c>
      <c r="AX481" s="13" t="s">
        <v>77</v>
      </c>
      <c r="AY481" s="204" t="s">
        <v>150</v>
      </c>
    </row>
    <row r="482" spans="1:65" s="14" customFormat="1" ht="11.25">
      <c r="B482" s="205"/>
      <c r="C482" s="206"/>
      <c r="D482" s="196" t="s">
        <v>162</v>
      </c>
      <c r="E482" s="207" t="s">
        <v>1</v>
      </c>
      <c r="F482" s="208" t="s">
        <v>588</v>
      </c>
      <c r="G482" s="206"/>
      <c r="H482" s="209">
        <v>46.08</v>
      </c>
      <c r="I482" s="210"/>
      <c r="J482" s="206"/>
      <c r="K482" s="206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162</v>
      </c>
      <c r="AU482" s="215" t="s">
        <v>84</v>
      </c>
      <c r="AV482" s="14" t="s">
        <v>84</v>
      </c>
      <c r="AW482" s="14" t="s">
        <v>32</v>
      </c>
      <c r="AX482" s="14" t="s">
        <v>77</v>
      </c>
      <c r="AY482" s="215" t="s">
        <v>150</v>
      </c>
    </row>
    <row r="483" spans="1:65" s="15" customFormat="1" ht="11.25">
      <c r="B483" s="216"/>
      <c r="C483" s="217"/>
      <c r="D483" s="196" t="s">
        <v>162</v>
      </c>
      <c r="E483" s="218" t="s">
        <v>1</v>
      </c>
      <c r="F483" s="219" t="s">
        <v>166</v>
      </c>
      <c r="G483" s="217"/>
      <c r="H483" s="220">
        <v>187.61599999999999</v>
      </c>
      <c r="I483" s="221"/>
      <c r="J483" s="217"/>
      <c r="K483" s="217"/>
      <c r="L483" s="222"/>
      <c r="M483" s="223"/>
      <c r="N483" s="224"/>
      <c r="O483" s="224"/>
      <c r="P483" s="224"/>
      <c r="Q483" s="224"/>
      <c r="R483" s="224"/>
      <c r="S483" s="224"/>
      <c r="T483" s="225"/>
      <c r="AT483" s="226" t="s">
        <v>162</v>
      </c>
      <c r="AU483" s="226" t="s">
        <v>84</v>
      </c>
      <c r="AV483" s="15" t="s">
        <v>157</v>
      </c>
      <c r="AW483" s="15" t="s">
        <v>32</v>
      </c>
      <c r="AX483" s="15" t="s">
        <v>82</v>
      </c>
      <c r="AY483" s="226" t="s">
        <v>150</v>
      </c>
    </row>
    <row r="484" spans="1:65" s="2" customFormat="1" ht="24.2" customHeight="1">
      <c r="A484" s="34"/>
      <c r="B484" s="35"/>
      <c r="C484" s="181" t="s">
        <v>603</v>
      </c>
      <c r="D484" s="181" t="s">
        <v>152</v>
      </c>
      <c r="E484" s="182" t="s">
        <v>604</v>
      </c>
      <c r="F484" s="183" t="s">
        <v>605</v>
      </c>
      <c r="G484" s="184" t="s">
        <v>182</v>
      </c>
      <c r="H484" s="185">
        <v>1</v>
      </c>
      <c r="I484" s="186"/>
      <c r="J484" s="187">
        <f>ROUND(I484*H484,2)</f>
        <v>0</v>
      </c>
      <c r="K484" s="183" t="s">
        <v>156</v>
      </c>
      <c r="L484" s="39"/>
      <c r="M484" s="188" t="s">
        <v>1</v>
      </c>
      <c r="N484" s="189" t="s">
        <v>42</v>
      </c>
      <c r="O484" s="71"/>
      <c r="P484" s="190">
        <f>O484*H484</f>
        <v>0</v>
      </c>
      <c r="Q484" s="190">
        <v>4.0599999999999997E-2</v>
      </c>
      <c r="R484" s="190">
        <f>Q484*H484</f>
        <v>4.0599999999999997E-2</v>
      </c>
      <c r="S484" s="190">
        <v>0</v>
      </c>
      <c r="T484" s="191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92" t="s">
        <v>157</v>
      </c>
      <c r="AT484" s="192" t="s">
        <v>152</v>
      </c>
      <c r="AU484" s="192" t="s">
        <v>84</v>
      </c>
      <c r="AY484" s="17" t="s">
        <v>150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17" t="s">
        <v>82</v>
      </c>
      <c r="BK484" s="193">
        <f>ROUND(I484*H484,2)</f>
        <v>0</v>
      </c>
      <c r="BL484" s="17" t="s">
        <v>157</v>
      </c>
      <c r="BM484" s="192" t="s">
        <v>606</v>
      </c>
    </row>
    <row r="485" spans="1:65" s="13" customFormat="1" ht="11.25">
      <c r="B485" s="194"/>
      <c r="C485" s="195"/>
      <c r="D485" s="196" t="s">
        <v>162</v>
      </c>
      <c r="E485" s="197" t="s">
        <v>1</v>
      </c>
      <c r="F485" s="198" t="s">
        <v>607</v>
      </c>
      <c r="G485" s="195"/>
      <c r="H485" s="197" t="s">
        <v>1</v>
      </c>
      <c r="I485" s="199"/>
      <c r="J485" s="195"/>
      <c r="K485" s="195"/>
      <c r="L485" s="200"/>
      <c r="M485" s="201"/>
      <c r="N485" s="202"/>
      <c r="O485" s="202"/>
      <c r="P485" s="202"/>
      <c r="Q485" s="202"/>
      <c r="R485" s="202"/>
      <c r="S485" s="202"/>
      <c r="T485" s="203"/>
      <c r="AT485" s="204" t="s">
        <v>162</v>
      </c>
      <c r="AU485" s="204" t="s">
        <v>84</v>
      </c>
      <c r="AV485" s="13" t="s">
        <v>82</v>
      </c>
      <c r="AW485" s="13" t="s">
        <v>32</v>
      </c>
      <c r="AX485" s="13" t="s">
        <v>77</v>
      </c>
      <c r="AY485" s="204" t="s">
        <v>150</v>
      </c>
    </row>
    <row r="486" spans="1:65" s="14" customFormat="1" ht="11.25">
      <c r="B486" s="205"/>
      <c r="C486" s="206"/>
      <c r="D486" s="196" t="s">
        <v>162</v>
      </c>
      <c r="E486" s="207" t="s">
        <v>1</v>
      </c>
      <c r="F486" s="208" t="s">
        <v>82</v>
      </c>
      <c r="G486" s="206"/>
      <c r="H486" s="209">
        <v>1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162</v>
      </c>
      <c r="AU486" s="215" t="s">
        <v>84</v>
      </c>
      <c r="AV486" s="14" t="s">
        <v>84</v>
      </c>
      <c r="AW486" s="14" t="s">
        <v>32</v>
      </c>
      <c r="AX486" s="14" t="s">
        <v>82</v>
      </c>
      <c r="AY486" s="215" t="s">
        <v>150</v>
      </c>
    </row>
    <row r="487" spans="1:65" s="2" customFormat="1" ht="24.2" customHeight="1">
      <c r="A487" s="34"/>
      <c r="B487" s="35"/>
      <c r="C487" s="181" t="s">
        <v>608</v>
      </c>
      <c r="D487" s="181" t="s">
        <v>152</v>
      </c>
      <c r="E487" s="182" t="s">
        <v>609</v>
      </c>
      <c r="F487" s="183" t="s">
        <v>610</v>
      </c>
      <c r="G487" s="184" t="s">
        <v>182</v>
      </c>
      <c r="H487" s="185">
        <v>11</v>
      </c>
      <c r="I487" s="186"/>
      <c r="J487" s="187">
        <f>ROUND(I487*H487,2)</f>
        <v>0</v>
      </c>
      <c r="K487" s="183" t="s">
        <v>156</v>
      </c>
      <c r="L487" s="39"/>
      <c r="M487" s="188" t="s">
        <v>1</v>
      </c>
      <c r="N487" s="189" t="s">
        <v>42</v>
      </c>
      <c r="O487" s="71"/>
      <c r="P487" s="190">
        <f>O487*H487</f>
        <v>0</v>
      </c>
      <c r="Q487" s="190">
        <v>0.15409999999999999</v>
      </c>
      <c r="R487" s="190">
        <f>Q487*H487</f>
        <v>1.6950999999999998</v>
      </c>
      <c r="S487" s="190">
        <v>0</v>
      </c>
      <c r="T487" s="191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2" t="s">
        <v>157</v>
      </c>
      <c r="AT487" s="192" t="s">
        <v>152</v>
      </c>
      <c r="AU487" s="192" t="s">
        <v>84</v>
      </c>
      <c r="AY487" s="17" t="s">
        <v>150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17" t="s">
        <v>82</v>
      </c>
      <c r="BK487" s="193">
        <f>ROUND(I487*H487,2)</f>
        <v>0</v>
      </c>
      <c r="BL487" s="17" t="s">
        <v>157</v>
      </c>
      <c r="BM487" s="192" t="s">
        <v>611</v>
      </c>
    </row>
    <row r="488" spans="1:65" s="13" customFormat="1" ht="11.25">
      <c r="B488" s="194"/>
      <c r="C488" s="195"/>
      <c r="D488" s="196" t="s">
        <v>162</v>
      </c>
      <c r="E488" s="197" t="s">
        <v>1</v>
      </c>
      <c r="F488" s="198" t="s">
        <v>433</v>
      </c>
      <c r="G488" s="195"/>
      <c r="H488" s="197" t="s">
        <v>1</v>
      </c>
      <c r="I488" s="199"/>
      <c r="J488" s="195"/>
      <c r="K488" s="195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162</v>
      </c>
      <c r="AU488" s="204" t="s">
        <v>84</v>
      </c>
      <c r="AV488" s="13" t="s">
        <v>82</v>
      </c>
      <c r="AW488" s="13" t="s">
        <v>32</v>
      </c>
      <c r="AX488" s="13" t="s">
        <v>77</v>
      </c>
      <c r="AY488" s="204" t="s">
        <v>150</v>
      </c>
    </row>
    <row r="489" spans="1:65" s="14" customFormat="1" ht="11.25">
      <c r="B489" s="205"/>
      <c r="C489" s="206"/>
      <c r="D489" s="196" t="s">
        <v>162</v>
      </c>
      <c r="E489" s="207" t="s">
        <v>1</v>
      </c>
      <c r="F489" s="208" t="s">
        <v>84</v>
      </c>
      <c r="G489" s="206"/>
      <c r="H489" s="209">
        <v>2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162</v>
      </c>
      <c r="AU489" s="215" t="s">
        <v>84</v>
      </c>
      <c r="AV489" s="14" t="s">
        <v>84</v>
      </c>
      <c r="AW489" s="14" t="s">
        <v>32</v>
      </c>
      <c r="AX489" s="14" t="s">
        <v>77</v>
      </c>
      <c r="AY489" s="215" t="s">
        <v>150</v>
      </c>
    </row>
    <row r="490" spans="1:65" s="13" customFormat="1" ht="11.25">
      <c r="B490" s="194"/>
      <c r="C490" s="195"/>
      <c r="D490" s="196" t="s">
        <v>162</v>
      </c>
      <c r="E490" s="197" t="s">
        <v>1</v>
      </c>
      <c r="F490" s="198" t="s">
        <v>316</v>
      </c>
      <c r="G490" s="195"/>
      <c r="H490" s="197" t="s">
        <v>1</v>
      </c>
      <c r="I490" s="199"/>
      <c r="J490" s="195"/>
      <c r="K490" s="195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162</v>
      </c>
      <c r="AU490" s="204" t="s">
        <v>84</v>
      </c>
      <c r="AV490" s="13" t="s">
        <v>82</v>
      </c>
      <c r="AW490" s="13" t="s">
        <v>32</v>
      </c>
      <c r="AX490" s="13" t="s">
        <v>77</v>
      </c>
      <c r="AY490" s="204" t="s">
        <v>150</v>
      </c>
    </row>
    <row r="491" spans="1:65" s="14" customFormat="1" ht="11.25">
      <c r="B491" s="205"/>
      <c r="C491" s="206"/>
      <c r="D491" s="196" t="s">
        <v>162</v>
      </c>
      <c r="E491" s="207" t="s">
        <v>1</v>
      </c>
      <c r="F491" s="208" t="s">
        <v>612</v>
      </c>
      <c r="G491" s="206"/>
      <c r="H491" s="209">
        <v>3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162</v>
      </c>
      <c r="AU491" s="215" t="s">
        <v>84</v>
      </c>
      <c r="AV491" s="14" t="s">
        <v>84</v>
      </c>
      <c r="AW491" s="14" t="s">
        <v>32</v>
      </c>
      <c r="AX491" s="14" t="s">
        <v>77</v>
      </c>
      <c r="AY491" s="215" t="s">
        <v>150</v>
      </c>
    </row>
    <row r="492" spans="1:65" s="13" customFormat="1" ht="11.25">
      <c r="B492" s="194"/>
      <c r="C492" s="195"/>
      <c r="D492" s="196" t="s">
        <v>162</v>
      </c>
      <c r="E492" s="197" t="s">
        <v>1</v>
      </c>
      <c r="F492" s="198" t="s">
        <v>322</v>
      </c>
      <c r="G492" s="195"/>
      <c r="H492" s="197" t="s">
        <v>1</v>
      </c>
      <c r="I492" s="199"/>
      <c r="J492" s="195"/>
      <c r="K492" s="195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162</v>
      </c>
      <c r="AU492" s="204" t="s">
        <v>84</v>
      </c>
      <c r="AV492" s="13" t="s">
        <v>82</v>
      </c>
      <c r="AW492" s="13" t="s">
        <v>32</v>
      </c>
      <c r="AX492" s="13" t="s">
        <v>77</v>
      </c>
      <c r="AY492" s="204" t="s">
        <v>150</v>
      </c>
    </row>
    <row r="493" spans="1:65" s="14" customFormat="1" ht="11.25">
      <c r="B493" s="205"/>
      <c r="C493" s="206"/>
      <c r="D493" s="196" t="s">
        <v>162</v>
      </c>
      <c r="E493" s="207" t="s">
        <v>1</v>
      </c>
      <c r="F493" s="208" t="s">
        <v>84</v>
      </c>
      <c r="G493" s="206"/>
      <c r="H493" s="209">
        <v>2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162</v>
      </c>
      <c r="AU493" s="215" t="s">
        <v>84</v>
      </c>
      <c r="AV493" s="14" t="s">
        <v>84</v>
      </c>
      <c r="AW493" s="14" t="s">
        <v>32</v>
      </c>
      <c r="AX493" s="14" t="s">
        <v>77</v>
      </c>
      <c r="AY493" s="215" t="s">
        <v>150</v>
      </c>
    </row>
    <row r="494" spans="1:65" s="13" customFormat="1" ht="11.25">
      <c r="B494" s="194"/>
      <c r="C494" s="195"/>
      <c r="D494" s="196" t="s">
        <v>162</v>
      </c>
      <c r="E494" s="197" t="s">
        <v>1</v>
      </c>
      <c r="F494" s="198" t="s">
        <v>366</v>
      </c>
      <c r="G494" s="195"/>
      <c r="H494" s="197" t="s">
        <v>1</v>
      </c>
      <c r="I494" s="199"/>
      <c r="J494" s="195"/>
      <c r="K494" s="195"/>
      <c r="L494" s="200"/>
      <c r="M494" s="201"/>
      <c r="N494" s="202"/>
      <c r="O494" s="202"/>
      <c r="P494" s="202"/>
      <c r="Q494" s="202"/>
      <c r="R494" s="202"/>
      <c r="S494" s="202"/>
      <c r="T494" s="203"/>
      <c r="AT494" s="204" t="s">
        <v>162</v>
      </c>
      <c r="AU494" s="204" t="s">
        <v>84</v>
      </c>
      <c r="AV494" s="13" t="s">
        <v>82</v>
      </c>
      <c r="AW494" s="13" t="s">
        <v>32</v>
      </c>
      <c r="AX494" s="13" t="s">
        <v>77</v>
      </c>
      <c r="AY494" s="204" t="s">
        <v>150</v>
      </c>
    </row>
    <row r="495" spans="1:65" s="14" customFormat="1" ht="11.25">
      <c r="B495" s="205"/>
      <c r="C495" s="206"/>
      <c r="D495" s="196" t="s">
        <v>162</v>
      </c>
      <c r="E495" s="207" t="s">
        <v>1</v>
      </c>
      <c r="F495" s="208" t="s">
        <v>84</v>
      </c>
      <c r="G495" s="206"/>
      <c r="H495" s="209">
        <v>2</v>
      </c>
      <c r="I495" s="210"/>
      <c r="J495" s="206"/>
      <c r="K495" s="206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162</v>
      </c>
      <c r="AU495" s="215" t="s">
        <v>84</v>
      </c>
      <c r="AV495" s="14" t="s">
        <v>84</v>
      </c>
      <c r="AW495" s="14" t="s">
        <v>32</v>
      </c>
      <c r="AX495" s="14" t="s">
        <v>77</v>
      </c>
      <c r="AY495" s="215" t="s">
        <v>150</v>
      </c>
    </row>
    <row r="496" spans="1:65" s="13" customFormat="1" ht="11.25">
      <c r="B496" s="194"/>
      <c r="C496" s="195"/>
      <c r="D496" s="196" t="s">
        <v>162</v>
      </c>
      <c r="E496" s="197" t="s">
        <v>1</v>
      </c>
      <c r="F496" s="198" t="s">
        <v>324</v>
      </c>
      <c r="G496" s="195"/>
      <c r="H496" s="197" t="s">
        <v>1</v>
      </c>
      <c r="I496" s="199"/>
      <c r="J496" s="195"/>
      <c r="K496" s="195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162</v>
      </c>
      <c r="AU496" s="204" t="s">
        <v>84</v>
      </c>
      <c r="AV496" s="13" t="s">
        <v>82</v>
      </c>
      <c r="AW496" s="13" t="s">
        <v>32</v>
      </c>
      <c r="AX496" s="13" t="s">
        <v>77</v>
      </c>
      <c r="AY496" s="204" t="s">
        <v>150</v>
      </c>
    </row>
    <row r="497" spans="1:65" s="14" customFormat="1" ht="11.25">
      <c r="B497" s="205"/>
      <c r="C497" s="206"/>
      <c r="D497" s="196" t="s">
        <v>162</v>
      </c>
      <c r="E497" s="207" t="s">
        <v>1</v>
      </c>
      <c r="F497" s="208" t="s">
        <v>84</v>
      </c>
      <c r="G497" s="206"/>
      <c r="H497" s="209">
        <v>2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162</v>
      </c>
      <c r="AU497" s="215" t="s">
        <v>84</v>
      </c>
      <c r="AV497" s="14" t="s">
        <v>84</v>
      </c>
      <c r="AW497" s="14" t="s">
        <v>32</v>
      </c>
      <c r="AX497" s="14" t="s">
        <v>77</v>
      </c>
      <c r="AY497" s="215" t="s">
        <v>150</v>
      </c>
    </row>
    <row r="498" spans="1:65" s="15" customFormat="1" ht="11.25">
      <c r="B498" s="216"/>
      <c r="C498" s="217"/>
      <c r="D498" s="196" t="s">
        <v>162</v>
      </c>
      <c r="E498" s="218" t="s">
        <v>1</v>
      </c>
      <c r="F498" s="219" t="s">
        <v>166</v>
      </c>
      <c r="G498" s="217"/>
      <c r="H498" s="220">
        <v>11</v>
      </c>
      <c r="I498" s="221"/>
      <c r="J498" s="217"/>
      <c r="K498" s="217"/>
      <c r="L498" s="222"/>
      <c r="M498" s="223"/>
      <c r="N498" s="224"/>
      <c r="O498" s="224"/>
      <c r="P498" s="224"/>
      <c r="Q498" s="224"/>
      <c r="R498" s="224"/>
      <c r="S498" s="224"/>
      <c r="T498" s="225"/>
      <c r="AT498" s="226" t="s">
        <v>162</v>
      </c>
      <c r="AU498" s="226" t="s">
        <v>84</v>
      </c>
      <c r="AV498" s="15" t="s">
        <v>157</v>
      </c>
      <c r="AW498" s="15" t="s">
        <v>32</v>
      </c>
      <c r="AX498" s="15" t="s">
        <v>82</v>
      </c>
      <c r="AY498" s="226" t="s">
        <v>150</v>
      </c>
    </row>
    <row r="499" spans="1:65" s="2" customFormat="1" ht="24.2" customHeight="1">
      <c r="A499" s="34"/>
      <c r="B499" s="35"/>
      <c r="C499" s="181" t="s">
        <v>613</v>
      </c>
      <c r="D499" s="181" t="s">
        <v>152</v>
      </c>
      <c r="E499" s="182" t="s">
        <v>614</v>
      </c>
      <c r="F499" s="183" t="s">
        <v>615</v>
      </c>
      <c r="G499" s="184" t="s">
        <v>155</v>
      </c>
      <c r="H499" s="185">
        <v>58.908000000000001</v>
      </c>
      <c r="I499" s="186"/>
      <c r="J499" s="187">
        <f>ROUND(I499*H499,2)</f>
        <v>0</v>
      </c>
      <c r="K499" s="183" t="s">
        <v>156</v>
      </c>
      <c r="L499" s="39"/>
      <c r="M499" s="188" t="s">
        <v>1</v>
      </c>
      <c r="N499" s="189" t="s">
        <v>42</v>
      </c>
      <c r="O499" s="71"/>
      <c r="P499" s="190">
        <f>O499*H499</f>
        <v>0</v>
      </c>
      <c r="Q499" s="190">
        <v>1.54E-2</v>
      </c>
      <c r="R499" s="190">
        <f>Q499*H499</f>
        <v>0.90718320000000008</v>
      </c>
      <c r="S499" s="190">
        <v>0</v>
      </c>
      <c r="T499" s="191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2" t="s">
        <v>157</v>
      </c>
      <c r="AT499" s="192" t="s">
        <v>152</v>
      </c>
      <c r="AU499" s="192" t="s">
        <v>84</v>
      </c>
      <c r="AY499" s="17" t="s">
        <v>150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7" t="s">
        <v>82</v>
      </c>
      <c r="BK499" s="193">
        <f>ROUND(I499*H499,2)</f>
        <v>0</v>
      </c>
      <c r="BL499" s="17" t="s">
        <v>157</v>
      </c>
      <c r="BM499" s="192" t="s">
        <v>616</v>
      </c>
    </row>
    <row r="500" spans="1:65" s="13" customFormat="1" ht="11.25">
      <c r="B500" s="194"/>
      <c r="C500" s="195"/>
      <c r="D500" s="196" t="s">
        <v>162</v>
      </c>
      <c r="E500" s="197" t="s">
        <v>1</v>
      </c>
      <c r="F500" s="198" t="s">
        <v>617</v>
      </c>
      <c r="G500" s="195"/>
      <c r="H500" s="197" t="s">
        <v>1</v>
      </c>
      <c r="I500" s="199"/>
      <c r="J500" s="195"/>
      <c r="K500" s="195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162</v>
      </c>
      <c r="AU500" s="204" t="s">
        <v>84</v>
      </c>
      <c r="AV500" s="13" t="s">
        <v>82</v>
      </c>
      <c r="AW500" s="13" t="s">
        <v>32</v>
      </c>
      <c r="AX500" s="13" t="s">
        <v>77</v>
      </c>
      <c r="AY500" s="204" t="s">
        <v>150</v>
      </c>
    </row>
    <row r="501" spans="1:65" s="14" customFormat="1" ht="11.25">
      <c r="B501" s="205"/>
      <c r="C501" s="206"/>
      <c r="D501" s="196" t="s">
        <v>162</v>
      </c>
      <c r="E501" s="207" t="s">
        <v>1</v>
      </c>
      <c r="F501" s="208" t="s">
        <v>618</v>
      </c>
      <c r="G501" s="206"/>
      <c r="H501" s="209">
        <v>16.25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162</v>
      </c>
      <c r="AU501" s="215" t="s">
        <v>84</v>
      </c>
      <c r="AV501" s="14" t="s">
        <v>84</v>
      </c>
      <c r="AW501" s="14" t="s">
        <v>32</v>
      </c>
      <c r="AX501" s="14" t="s">
        <v>77</v>
      </c>
      <c r="AY501" s="215" t="s">
        <v>150</v>
      </c>
    </row>
    <row r="502" spans="1:65" s="13" customFormat="1" ht="11.25">
      <c r="B502" s="194"/>
      <c r="C502" s="195"/>
      <c r="D502" s="196" t="s">
        <v>162</v>
      </c>
      <c r="E502" s="197" t="s">
        <v>1</v>
      </c>
      <c r="F502" s="198" t="s">
        <v>619</v>
      </c>
      <c r="G502" s="195"/>
      <c r="H502" s="197" t="s">
        <v>1</v>
      </c>
      <c r="I502" s="199"/>
      <c r="J502" s="195"/>
      <c r="K502" s="195"/>
      <c r="L502" s="200"/>
      <c r="M502" s="201"/>
      <c r="N502" s="202"/>
      <c r="O502" s="202"/>
      <c r="P502" s="202"/>
      <c r="Q502" s="202"/>
      <c r="R502" s="202"/>
      <c r="S502" s="202"/>
      <c r="T502" s="203"/>
      <c r="AT502" s="204" t="s">
        <v>162</v>
      </c>
      <c r="AU502" s="204" t="s">
        <v>84</v>
      </c>
      <c r="AV502" s="13" t="s">
        <v>82</v>
      </c>
      <c r="AW502" s="13" t="s">
        <v>32</v>
      </c>
      <c r="AX502" s="13" t="s">
        <v>77</v>
      </c>
      <c r="AY502" s="204" t="s">
        <v>150</v>
      </c>
    </row>
    <row r="503" spans="1:65" s="14" customFormat="1" ht="11.25">
      <c r="B503" s="205"/>
      <c r="C503" s="206"/>
      <c r="D503" s="196" t="s">
        <v>162</v>
      </c>
      <c r="E503" s="207" t="s">
        <v>1</v>
      </c>
      <c r="F503" s="208" t="s">
        <v>620</v>
      </c>
      <c r="G503" s="206"/>
      <c r="H503" s="209">
        <v>17.93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162</v>
      </c>
      <c r="AU503" s="215" t="s">
        <v>84</v>
      </c>
      <c r="AV503" s="14" t="s">
        <v>84</v>
      </c>
      <c r="AW503" s="14" t="s">
        <v>32</v>
      </c>
      <c r="AX503" s="14" t="s">
        <v>77</v>
      </c>
      <c r="AY503" s="215" t="s">
        <v>150</v>
      </c>
    </row>
    <row r="504" spans="1:65" s="13" customFormat="1" ht="11.25">
      <c r="B504" s="194"/>
      <c r="C504" s="195"/>
      <c r="D504" s="196" t="s">
        <v>162</v>
      </c>
      <c r="E504" s="197" t="s">
        <v>1</v>
      </c>
      <c r="F504" s="198" t="s">
        <v>621</v>
      </c>
      <c r="G504" s="195"/>
      <c r="H504" s="197" t="s">
        <v>1</v>
      </c>
      <c r="I504" s="199"/>
      <c r="J504" s="195"/>
      <c r="K504" s="195"/>
      <c r="L504" s="200"/>
      <c r="M504" s="201"/>
      <c r="N504" s="202"/>
      <c r="O504" s="202"/>
      <c r="P504" s="202"/>
      <c r="Q504" s="202"/>
      <c r="R504" s="202"/>
      <c r="S504" s="202"/>
      <c r="T504" s="203"/>
      <c r="AT504" s="204" t="s">
        <v>162</v>
      </c>
      <c r="AU504" s="204" t="s">
        <v>84</v>
      </c>
      <c r="AV504" s="13" t="s">
        <v>82</v>
      </c>
      <c r="AW504" s="13" t="s">
        <v>32</v>
      </c>
      <c r="AX504" s="13" t="s">
        <v>77</v>
      </c>
      <c r="AY504" s="204" t="s">
        <v>150</v>
      </c>
    </row>
    <row r="505" spans="1:65" s="14" customFormat="1" ht="11.25">
      <c r="B505" s="205"/>
      <c r="C505" s="206"/>
      <c r="D505" s="196" t="s">
        <v>162</v>
      </c>
      <c r="E505" s="207" t="s">
        <v>1</v>
      </c>
      <c r="F505" s="208" t="s">
        <v>622</v>
      </c>
      <c r="G505" s="206"/>
      <c r="H505" s="209">
        <v>24.728000000000002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162</v>
      </c>
      <c r="AU505" s="215" t="s">
        <v>84</v>
      </c>
      <c r="AV505" s="14" t="s">
        <v>84</v>
      </c>
      <c r="AW505" s="14" t="s">
        <v>32</v>
      </c>
      <c r="AX505" s="14" t="s">
        <v>77</v>
      </c>
      <c r="AY505" s="215" t="s">
        <v>150</v>
      </c>
    </row>
    <row r="506" spans="1:65" s="15" customFormat="1" ht="11.25">
      <c r="B506" s="216"/>
      <c r="C506" s="217"/>
      <c r="D506" s="196" t="s">
        <v>162</v>
      </c>
      <c r="E506" s="218" t="s">
        <v>1</v>
      </c>
      <c r="F506" s="219" t="s">
        <v>166</v>
      </c>
      <c r="G506" s="217"/>
      <c r="H506" s="220">
        <v>58.908000000000001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162</v>
      </c>
      <c r="AU506" s="226" t="s">
        <v>84</v>
      </c>
      <c r="AV506" s="15" t="s">
        <v>157</v>
      </c>
      <c r="AW506" s="15" t="s">
        <v>32</v>
      </c>
      <c r="AX506" s="15" t="s">
        <v>82</v>
      </c>
      <c r="AY506" s="226" t="s">
        <v>150</v>
      </c>
    </row>
    <row r="507" spans="1:65" s="2" customFormat="1" ht="24.2" customHeight="1">
      <c r="A507" s="34"/>
      <c r="B507" s="35"/>
      <c r="C507" s="181" t="s">
        <v>623</v>
      </c>
      <c r="D507" s="181" t="s">
        <v>152</v>
      </c>
      <c r="E507" s="182" t="s">
        <v>624</v>
      </c>
      <c r="F507" s="183" t="s">
        <v>625</v>
      </c>
      <c r="G507" s="184" t="s">
        <v>155</v>
      </c>
      <c r="H507" s="185">
        <v>84.649000000000001</v>
      </c>
      <c r="I507" s="186"/>
      <c r="J507" s="187">
        <f>ROUND(I507*H507,2)</f>
        <v>0</v>
      </c>
      <c r="K507" s="183" t="s">
        <v>156</v>
      </c>
      <c r="L507" s="39"/>
      <c r="M507" s="188" t="s">
        <v>1</v>
      </c>
      <c r="N507" s="189" t="s">
        <v>42</v>
      </c>
      <c r="O507" s="71"/>
      <c r="P507" s="190">
        <f>O507*H507</f>
        <v>0</v>
      </c>
      <c r="Q507" s="190">
        <v>1.8380000000000001E-2</v>
      </c>
      <c r="R507" s="190">
        <f>Q507*H507</f>
        <v>1.5558486200000001</v>
      </c>
      <c r="S507" s="190">
        <v>0</v>
      </c>
      <c r="T507" s="191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2" t="s">
        <v>157</v>
      </c>
      <c r="AT507" s="192" t="s">
        <v>152</v>
      </c>
      <c r="AU507" s="192" t="s">
        <v>84</v>
      </c>
      <c r="AY507" s="17" t="s">
        <v>150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17" t="s">
        <v>82</v>
      </c>
      <c r="BK507" s="193">
        <f>ROUND(I507*H507,2)</f>
        <v>0</v>
      </c>
      <c r="BL507" s="17" t="s">
        <v>157</v>
      </c>
      <c r="BM507" s="192" t="s">
        <v>626</v>
      </c>
    </row>
    <row r="508" spans="1:65" s="13" customFormat="1" ht="11.25">
      <c r="B508" s="194"/>
      <c r="C508" s="195"/>
      <c r="D508" s="196" t="s">
        <v>162</v>
      </c>
      <c r="E508" s="197" t="s">
        <v>1</v>
      </c>
      <c r="F508" s="198" t="s">
        <v>627</v>
      </c>
      <c r="G508" s="195"/>
      <c r="H508" s="197" t="s">
        <v>1</v>
      </c>
      <c r="I508" s="199"/>
      <c r="J508" s="195"/>
      <c r="K508" s="195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162</v>
      </c>
      <c r="AU508" s="204" t="s">
        <v>84</v>
      </c>
      <c r="AV508" s="13" t="s">
        <v>82</v>
      </c>
      <c r="AW508" s="13" t="s">
        <v>32</v>
      </c>
      <c r="AX508" s="13" t="s">
        <v>77</v>
      </c>
      <c r="AY508" s="204" t="s">
        <v>150</v>
      </c>
    </row>
    <row r="509" spans="1:65" s="14" customFormat="1" ht="11.25">
      <c r="B509" s="205"/>
      <c r="C509" s="206"/>
      <c r="D509" s="196" t="s">
        <v>162</v>
      </c>
      <c r="E509" s="207" t="s">
        <v>1</v>
      </c>
      <c r="F509" s="208" t="s">
        <v>628</v>
      </c>
      <c r="G509" s="206"/>
      <c r="H509" s="209">
        <v>25.974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162</v>
      </c>
      <c r="AU509" s="215" t="s">
        <v>84</v>
      </c>
      <c r="AV509" s="14" t="s">
        <v>84</v>
      </c>
      <c r="AW509" s="14" t="s">
        <v>32</v>
      </c>
      <c r="AX509" s="14" t="s">
        <v>77</v>
      </c>
      <c r="AY509" s="215" t="s">
        <v>150</v>
      </c>
    </row>
    <row r="510" spans="1:65" s="13" customFormat="1" ht="11.25">
      <c r="B510" s="194"/>
      <c r="C510" s="195"/>
      <c r="D510" s="196" t="s">
        <v>162</v>
      </c>
      <c r="E510" s="197" t="s">
        <v>1</v>
      </c>
      <c r="F510" s="198" t="s">
        <v>617</v>
      </c>
      <c r="G510" s="195"/>
      <c r="H510" s="197" t="s">
        <v>1</v>
      </c>
      <c r="I510" s="199"/>
      <c r="J510" s="195"/>
      <c r="K510" s="195"/>
      <c r="L510" s="200"/>
      <c r="M510" s="201"/>
      <c r="N510" s="202"/>
      <c r="O510" s="202"/>
      <c r="P510" s="202"/>
      <c r="Q510" s="202"/>
      <c r="R510" s="202"/>
      <c r="S510" s="202"/>
      <c r="T510" s="203"/>
      <c r="AT510" s="204" t="s">
        <v>162</v>
      </c>
      <c r="AU510" s="204" t="s">
        <v>84</v>
      </c>
      <c r="AV510" s="13" t="s">
        <v>82</v>
      </c>
      <c r="AW510" s="13" t="s">
        <v>32</v>
      </c>
      <c r="AX510" s="13" t="s">
        <v>77</v>
      </c>
      <c r="AY510" s="204" t="s">
        <v>150</v>
      </c>
    </row>
    <row r="511" spans="1:65" s="14" customFormat="1" ht="11.25">
      <c r="B511" s="205"/>
      <c r="C511" s="206"/>
      <c r="D511" s="196" t="s">
        <v>162</v>
      </c>
      <c r="E511" s="207" t="s">
        <v>1</v>
      </c>
      <c r="F511" s="208" t="s">
        <v>629</v>
      </c>
      <c r="G511" s="206"/>
      <c r="H511" s="209">
        <v>0.85</v>
      </c>
      <c r="I511" s="210"/>
      <c r="J511" s="206"/>
      <c r="K511" s="206"/>
      <c r="L511" s="211"/>
      <c r="M511" s="212"/>
      <c r="N511" s="213"/>
      <c r="O511" s="213"/>
      <c r="P511" s="213"/>
      <c r="Q511" s="213"/>
      <c r="R511" s="213"/>
      <c r="S511" s="213"/>
      <c r="T511" s="214"/>
      <c r="AT511" s="215" t="s">
        <v>162</v>
      </c>
      <c r="AU511" s="215" t="s">
        <v>84</v>
      </c>
      <c r="AV511" s="14" t="s">
        <v>84</v>
      </c>
      <c r="AW511" s="14" t="s">
        <v>32</v>
      </c>
      <c r="AX511" s="14" t="s">
        <v>77</v>
      </c>
      <c r="AY511" s="215" t="s">
        <v>150</v>
      </c>
    </row>
    <row r="512" spans="1:65" s="13" customFormat="1" ht="11.25">
      <c r="B512" s="194"/>
      <c r="C512" s="195"/>
      <c r="D512" s="196" t="s">
        <v>162</v>
      </c>
      <c r="E512" s="197" t="s">
        <v>1</v>
      </c>
      <c r="F512" s="198" t="s">
        <v>619</v>
      </c>
      <c r="G512" s="195"/>
      <c r="H512" s="197" t="s">
        <v>1</v>
      </c>
      <c r="I512" s="199"/>
      <c r="J512" s="195"/>
      <c r="K512" s="195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162</v>
      </c>
      <c r="AU512" s="204" t="s">
        <v>84</v>
      </c>
      <c r="AV512" s="13" t="s">
        <v>82</v>
      </c>
      <c r="AW512" s="13" t="s">
        <v>32</v>
      </c>
      <c r="AX512" s="13" t="s">
        <v>77</v>
      </c>
      <c r="AY512" s="204" t="s">
        <v>150</v>
      </c>
    </row>
    <row r="513" spans="1:65" s="14" customFormat="1" ht="11.25">
      <c r="B513" s="205"/>
      <c r="C513" s="206"/>
      <c r="D513" s="196" t="s">
        <v>162</v>
      </c>
      <c r="E513" s="207" t="s">
        <v>1</v>
      </c>
      <c r="F513" s="208" t="s">
        <v>630</v>
      </c>
      <c r="G513" s="206"/>
      <c r="H513" s="209">
        <v>34.932000000000002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162</v>
      </c>
      <c r="AU513" s="215" t="s">
        <v>84</v>
      </c>
      <c r="AV513" s="14" t="s">
        <v>84</v>
      </c>
      <c r="AW513" s="14" t="s">
        <v>32</v>
      </c>
      <c r="AX513" s="14" t="s">
        <v>77</v>
      </c>
      <c r="AY513" s="215" t="s">
        <v>150</v>
      </c>
    </row>
    <row r="514" spans="1:65" s="13" customFormat="1" ht="11.25">
      <c r="B514" s="194"/>
      <c r="C514" s="195"/>
      <c r="D514" s="196" t="s">
        <v>162</v>
      </c>
      <c r="E514" s="197" t="s">
        <v>1</v>
      </c>
      <c r="F514" s="198" t="s">
        <v>621</v>
      </c>
      <c r="G514" s="195"/>
      <c r="H514" s="197" t="s">
        <v>1</v>
      </c>
      <c r="I514" s="199"/>
      <c r="J514" s="195"/>
      <c r="K514" s="195"/>
      <c r="L514" s="200"/>
      <c r="M514" s="201"/>
      <c r="N514" s="202"/>
      <c r="O514" s="202"/>
      <c r="P514" s="202"/>
      <c r="Q514" s="202"/>
      <c r="R514" s="202"/>
      <c r="S514" s="202"/>
      <c r="T514" s="203"/>
      <c r="AT514" s="204" t="s">
        <v>162</v>
      </c>
      <c r="AU514" s="204" t="s">
        <v>84</v>
      </c>
      <c r="AV514" s="13" t="s">
        <v>82</v>
      </c>
      <c r="AW514" s="13" t="s">
        <v>32</v>
      </c>
      <c r="AX514" s="13" t="s">
        <v>77</v>
      </c>
      <c r="AY514" s="204" t="s">
        <v>150</v>
      </c>
    </row>
    <row r="515" spans="1:65" s="14" customFormat="1" ht="11.25">
      <c r="B515" s="205"/>
      <c r="C515" s="206"/>
      <c r="D515" s="196" t="s">
        <v>162</v>
      </c>
      <c r="E515" s="207" t="s">
        <v>1</v>
      </c>
      <c r="F515" s="208" t="s">
        <v>631</v>
      </c>
      <c r="G515" s="206"/>
      <c r="H515" s="209">
        <v>22.893000000000001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162</v>
      </c>
      <c r="AU515" s="215" t="s">
        <v>84</v>
      </c>
      <c r="AV515" s="14" t="s">
        <v>84</v>
      </c>
      <c r="AW515" s="14" t="s">
        <v>32</v>
      </c>
      <c r="AX515" s="14" t="s">
        <v>77</v>
      </c>
      <c r="AY515" s="215" t="s">
        <v>150</v>
      </c>
    </row>
    <row r="516" spans="1:65" s="15" customFormat="1" ht="11.25">
      <c r="B516" s="216"/>
      <c r="C516" s="217"/>
      <c r="D516" s="196" t="s">
        <v>162</v>
      </c>
      <c r="E516" s="218" t="s">
        <v>1</v>
      </c>
      <c r="F516" s="219" t="s">
        <v>166</v>
      </c>
      <c r="G516" s="217"/>
      <c r="H516" s="220">
        <v>84.649000000000001</v>
      </c>
      <c r="I516" s="221"/>
      <c r="J516" s="217"/>
      <c r="K516" s="217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162</v>
      </c>
      <c r="AU516" s="226" t="s">
        <v>84</v>
      </c>
      <c r="AV516" s="15" t="s">
        <v>157</v>
      </c>
      <c r="AW516" s="15" t="s">
        <v>32</v>
      </c>
      <c r="AX516" s="15" t="s">
        <v>82</v>
      </c>
      <c r="AY516" s="226" t="s">
        <v>150</v>
      </c>
    </row>
    <row r="517" spans="1:65" s="2" customFormat="1" ht="24.2" customHeight="1">
      <c r="A517" s="34"/>
      <c r="B517" s="35"/>
      <c r="C517" s="181" t="s">
        <v>632</v>
      </c>
      <c r="D517" s="181" t="s">
        <v>152</v>
      </c>
      <c r="E517" s="182" t="s">
        <v>633</v>
      </c>
      <c r="F517" s="183" t="s">
        <v>634</v>
      </c>
      <c r="G517" s="184" t="s">
        <v>155</v>
      </c>
      <c r="H517" s="185">
        <v>14.49</v>
      </c>
      <c r="I517" s="186"/>
      <c r="J517" s="187">
        <f>ROUND(I517*H517,2)</f>
        <v>0</v>
      </c>
      <c r="K517" s="183" t="s">
        <v>156</v>
      </c>
      <c r="L517" s="39"/>
      <c r="M517" s="188" t="s">
        <v>1</v>
      </c>
      <c r="N517" s="189" t="s">
        <v>42</v>
      </c>
      <c r="O517" s="71"/>
      <c r="P517" s="190">
        <f>O517*H517</f>
        <v>0</v>
      </c>
      <c r="Q517" s="190">
        <v>3.4680000000000002E-2</v>
      </c>
      <c r="R517" s="190">
        <f>Q517*H517</f>
        <v>0.50251319999999999</v>
      </c>
      <c r="S517" s="190">
        <v>0</v>
      </c>
      <c r="T517" s="191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2" t="s">
        <v>157</v>
      </c>
      <c r="AT517" s="192" t="s">
        <v>152</v>
      </c>
      <c r="AU517" s="192" t="s">
        <v>84</v>
      </c>
      <c r="AY517" s="17" t="s">
        <v>150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17" t="s">
        <v>82</v>
      </c>
      <c r="BK517" s="193">
        <f>ROUND(I517*H517,2)</f>
        <v>0</v>
      </c>
      <c r="BL517" s="17" t="s">
        <v>157</v>
      </c>
      <c r="BM517" s="192" t="s">
        <v>635</v>
      </c>
    </row>
    <row r="518" spans="1:65" s="13" customFormat="1" ht="11.25">
      <c r="B518" s="194"/>
      <c r="C518" s="195"/>
      <c r="D518" s="196" t="s">
        <v>162</v>
      </c>
      <c r="E518" s="197" t="s">
        <v>1</v>
      </c>
      <c r="F518" s="198" t="s">
        <v>601</v>
      </c>
      <c r="G518" s="195"/>
      <c r="H518" s="197" t="s">
        <v>1</v>
      </c>
      <c r="I518" s="199"/>
      <c r="J518" s="195"/>
      <c r="K518" s="195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162</v>
      </c>
      <c r="AU518" s="204" t="s">
        <v>84</v>
      </c>
      <c r="AV518" s="13" t="s">
        <v>82</v>
      </c>
      <c r="AW518" s="13" t="s">
        <v>32</v>
      </c>
      <c r="AX518" s="13" t="s">
        <v>77</v>
      </c>
      <c r="AY518" s="204" t="s">
        <v>150</v>
      </c>
    </row>
    <row r="519" spans="1:65" s="14" customFormat="1" ht="11.25">
      <c r="B519" s="205"/>
      <c r="C519" s="206"/>
      <c r="D519" s="196" t="s">
        <v>162</v>
      </c>
      <c r="E519" s="207" t="s">
        <v>1</v>
      </c>
      <c r="F519" s="208" t="s">
        <v>636</v>
      </c>
      <c r="G519" s="206"/>
      <c r="H519" s="209">
        <v>6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162</v>
      </c>
      <c r="AU519" s="215" t="s">
        <v>84</v>
      </c>
      <c r="AV519" s="14" t="s">
        <v>84</v>
      </c>
      <c r="AW519" s="14" t="s">
        <v>32</v>
      </c>
      <c r="AX519" s="14" t="s">
        <v>77</v>
      </c>
      <c r="AY519" s="215" t="s">
        <v>150</v>
      </c>
    </row>
    <row r="520" spans="1:65" s="13" customFormat="1" ht="11.25">
      <c r="B520" s="194"/>
      <c r="C520" s="195"/>
      <c r="D520" s="196" t="s">
        <v>162</v>
      </c>
      <c r="E520" s="197" t="s">
        <v>1</v>
      </c>
      <c r="F520" s="198" t="s">
        <v>637</v>
      </c>
      <c r="G520" s="195"/>
      <c r="H520" s="197" t="s">
        <v>1</v>
      </c>
      <c r="I520" s="199"/>
      <c r="J520" s="195"/>
      <c r="K520" s="195"/>
      <c r="L520" s="200"/>
      <c r="M520" s="201"/>
      <c r="N520" s="202"/>
      <c r="O520" s="202"/>
      <c r="P520" s="202"/>
      <c r="Q520" s="202"/>
      <c r="R520" s="202"/>
      <c r="S520" s="202"/>
      <c r="T520" s="203"/>
      <c r="AT520" s="204" t="s">
        <v>162</v>
      </c>
      <c r="AU520" s="204" t="s">
        <v>84</v>
      </c>
      <c r="AV520" s="13" t="s">
        <v>82</v>
      </c>
      <c r="AW520" s="13" t="s">
        <v>32</v>
      </c>
      <c r="AX520" s="13" t="s">
        <v>77</v>
      </c>
      <c r="AY520" s="204" t="s">
        <v>150</v>
      </c>
    </row>
    <row r="521" spans="1:65" s="14" customFormat="1" ht="22.5">
      <c r="B521" s="205"/>
      <c r="C521" s="206"/>
      <c r="D521" s="196" t="s">
        <v>162</v>
      </c>
      <c r="E521" s="207" t="s">
        <v>1</v>
      </c>
      <c r="F521" s="208" t="s">
        <v>638</v>
      </c>
      <c r="G521" s="206"/>
      <c r="H521" s="209">
        <v>8.49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162</v>
      </c>
      <c r="AU521" s="215" t="s">
        <v>84</v>
      </c>
      <c r="AV521" s="14" t="s">
        <v>84</v>
      </c>
      <c r="AW521" s="14" t="s">
        <v>32</v>
      </c>
      <c r="AX521" s="14" t="s">
        <v>77</v>
      </c>
      <c r="AY521" s="215" t="s">
        <v>150</v>
      </c>
    </row>
    <row r="522" spans="1:65" s="15" customFormat="1" ht="11.25">
      <c r="B522" s="216"/>
      <c r="C522" s="217"/>
      <c r="D522" s="196" t="s">
        <v>162</v>
      </c>
      <c r="E522" s="218" t="s">
        <v>1</v>
      </c>
      <c r="F522" s="219" t="s">
        <v>166</v>
      </c>
      <c r="G522" s="217"/>
      <c r="H522" s="220">
        <v>14.49</v>
      </c>
      <c r="I522" s="221"/>
      <c r="J522" s="217"/>
      <c r="K522" s="217"/>
      <c r="L522" s="222"/>
      <c r="M522" s="223"/>
      <c r="N522" s="224"/>
      <c r="O522" s="224"/>
      <c r="P522" s="224"/>
      <c r="Q522" s="224"/>
      <c r="R522" s="224"/>
      <c r="S522" s="224"/>
      <c r="T522" s="225"/>
      <c r="AT522" s="226" t="s">
        <v>162</v>
      </c>
      <c r="AU522" s="226" t="s">
        <v>84</v>
      </c>
      <c r="AV522" s="15" t="s">
        <v>157</v>
      </c>
      <c r="AW522" s="15" t="s">
        <v>32</v>
      </c>
      <c r="AX522" s="15" t="s">
        <v>82</v>
      </c>
      <c r="AY522" s="226" t="s">
        <v>150</v>
      </c>
    </row>
    <row r="523" spans="1:65" s="2" customFormat="1" ht="24.2" customHeight="1">
      <c r="A523" s="34"/>
      <c r="B523" s="35"/>
      <c r="C523" s="181" t="s">
        <v>639</v>
      </c>
      <c r="D523" s="181" t="s">
        <v>152</v>
      </c>
      <c r="E523" s="182" t="s">
        <v>640</v>
      </c>
      <c r="F523" s="183" t="s">
        <v>641</v>
      </c>
      <c r="G523" s="184" t="s">
        <v>155</v>
      </c>
      <c r="H523" s="185">
        <v>18.75</v>
      </c>
      <c r="I523" s="186"/>
      <c r="J523" s="187">
        <f>ROUND(I523*H523,2)</f>
        <v>0</v>
      </c>
      <c r="K523" s="183" t="s">
        <v>1</v>
      </c>
      <c r="L523" s="39"/>
      <c r="M523" s="188" t="s">
        <v>1</v>
      </c>
      <c r="N523" s="189" t="s">
        <v>42</v>
      </c>
      <c r="O523" s="71"/>
      <c r="P523" s="190">
        <f>O523*H523</f>
        <v>0</v>
      </c>
      <c r="Q523" s="190">
        <v>3.4680000000000002E-2</v>
      </c>
      <c r="R523" s="190">
        <f>Q523*H523</f>
        <v>0.65024999999999999</v>
      </c>
      <c r="S523" s="190">
        <v>0</v>
      </c>
      <c r="T523" s="191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2" t="s">
        <v>157</v>
      </c>
      <c r="AT523" s="192" t="s">
        <v>152</v>
      </c>
      <c r="AU523" s="192" t="s">
        <v>84</v>
      </c>
      <c r="AY523" s="17" t="s">
        <v>150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17" t="s">
        <v>82</v>
      </c>
      <c r="BK523" s="193">
        <f>ROUND(I523*H523,2)</f>
        <v>0</v>
      </c>
      <c r="BL523" s="17" t="s">
        <v>157</v>
      </c>
      <c r="BM523" s="192" t="s">
        <v>642</v>
      </c>
    </row>
    <row r="524" spans="1:65" s="2" customFormat="1" ht="37.9" customHeight="1">
      <c r="A524" s="34"/>
      <c r="B524" s="35"/>
      <c r="C524" s="181" t="s">
        <v>643</v>
      </c>
      <c r="D524" s="181" t="s">
        <v>152</v>
      </c>
      <c r="E524" s="182" t="s">
        <v>644</v>
      </c>
      <c r="F524" s="183" t="s">
        <v>645</v>
      </c>
      <c r="G524" s="184" t="s">
        <v>155</v>
      </c>
      <c r="H524" s="185">
        <v>326.02800000000002</v>
      </c>
      <c r="I524" s="186"/>
      <c r="J524" s="187">
        <f>ROUND(I524*H524,2)</f>
        <v>0</v>
      </c>
      <c r="K524" s="183" t="s">
        <v>156</v>
      </c>
      <c r="L524" s="39"/>
      <c r="M524" s="188" t="s">
        <v>1</v>
      </c>
      <c r="N524" s="189" t="s">
        <v>42</v>
      </c>
      <c r="O524" s="71"/>
      <c r="P524" s="190">
        <f>O524*H524</f>
        <v>0</v>
      </c>
      <c r="Q524" s="190">
        <v>5.7099999999999998E-3</v>
      </c>
      <c r="R524" s="190">
        <f>Q524*H524</f>
        <v>1.8616198800000001</v>
      </c>
      <c r="S524" s="190">
        <v>0</v>
      </c>
      <c r="T524" s="191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92" t="s">
        <v>157</v>
      </c>
      <c r="AT524" s="192" t="s">
        <v>152</v>
      </c>
      <c r="AU524" s="192" t="s">
        <v>84</v>
      </c>
      <c r="AY524" s="17" t="s">
        <v>150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17" t="s">
        <v>82</v>
      </c>
      <c r="BK524" s="193">
        <f>ROUND(I524*H524,2)</f>
        <v>0</v>
      </c>
      <c r="BL524" s="17" t="s">
        <v>157</v>
      </c>
      <c r="BM524" s="192" t="s">
        <v>646</v>
      </c>
    </row>
    <row r="525" spans="1:65" s="13" customFormat="1" ht="11.25">
      <c r="B525" s="194"/>
      <c r="C525" s="195"/>
      <c r="D525" s="196" t="s">
        <v>162</v>
      </c>
      <c r="E525" s="197" t="s">
        <v>1</v>
      </c>
      <c r="F525" s="198" t="s">
        <v>647</v>
      </c>
      <c r="G525" s="195"/>
      <c r="H525" s="197" t="s">
        <v>1</v>
      </c>
      <c r="I525" s="199"/>
      <c r="J525" s="195"/>
      <c r="K525" s="195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162</v>
      </c>
      <c r="AU525" s="204" t="s">
        <v>84</v>
      </c>
      <c r="AV525" s="13" t="s">
        <v>82</v>
      </c>
      <c r="AW525" s="13" t="s">
        <v>32</v>
      </c>
      <c r="AX525" s="13" t="s">
        <v>77</v>
      </c>
      <c r="AY525" s="204" t="s">
        <v>150</v>
      </c>
    </row>
    <row r="526" spans="1:65" s="14" customFormat="1" ht="11.25">
      <c r="B526" s="205"/>
      <c r="C526" s="206"/>
      <c r="D526" s="196" t="s">
        <v>162</v>
      </c>
      <c r="E526" s="207" t="s">
        <v>1</v>
      </c>
      <c r="F526" s="208" t="s">
        <v>648</v>
      </c>
      <c r="G526" s="206"/>
      <c r="H526" s="209">
        <v>61.463000000000001</v>
      </c>
      <c r="I526" s="210"/>
      <c r="J526" s="206"/>
      <c r="K526" s="206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162</v>
      </c>
      <c r="AU526" s="215" t="s">
        <v>84</v>
      </c>
      <c r="AV526" s="14" t="s">
        <v>84</v>
      </c>
      <c r="AW526" s="14" t="s">
        <v>32</v>
      </c>
      <c r="AX526" s="14" t="s">
        <v>77</v>
      </c>
      <c r="AY526" s="215" t="s">
        <v>150</v>
      </c>
    </row>
    <row r="527" spans="1:65" s="13" customFormat="1" ht="11.25">
      <c r="B527" s="194"/>
      <c r="C527" s="195"/>
      <c r="D527" s="196" t="s">
        <v>162</v>
      </c>
      <c r="E527" s="197" t="s">
        <v>1</v>
      </c>
      <c r="F527" s="198" t="s">
        <v>589</v>
      </c>
      <c r="G527" s="195"/>
      <c r="H527" s="197" t="s">
        <v>1</v>
      </c>
      <c r="I527" s="199"/>
      <c r="J527" s="195"/>
      <c r="K527" s="195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162</v>
      </c>
      <c r="AU527" s="204" t="s">
        <v>84</v>
      </c>
      <c r="AV527" s="13" t="s">
        <v>82</v>
      </c>
      <c r="AW527" s="13" t="s">
        <v>32</v>
      </c>
      <c r="AX527" s="13" t="s">
        <v>77</v>
      </c>
      <c r="AY527" s="204" t="s">
        <v>150</v>
      </c>
    </row>
    <row r="528" spans="1:65" s="14" customFormat="1" ht="11.25">
      <c r="B528" s="205"/>
      <c r="C528" s="206"/>
      <c r="D528" s="196" t="s">
        <v>162</v>
      </c>
      <c r="E528" s="207" t="s">
        <v>1</v>
      </c>
      <c r="F528" s="208" t="s">
        <v>649</v>
      </c>
      <c r="G528" s="206"/>
      <c r="H528" s="209">
        <v>218.125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162</v>
      </c>
      <c r="AU528" s="215" t="s">
        <v>84</v>
      </c>
      <c r="AV528" s="14" t="s">
        <v>84</v>
      </c>
      <c r="AW528" s="14" t="s">
        <v>32</v>
      </c>
      <c r="AX528" s="14" t="s">
        <v>77</v>
      </c>
      <c r="AY528" s="215" t="s">
        <v>150</v>
      </c>
    </row>
    <row r="529" spans="1:65" s="13" customFormat="1" ht="11.25">
      <c r="B529" s="194"/>
      <c r="C529" s="195"/>
      <c r="D529" s="196" t="s">
        <v>162</v>
      </c>
      <c r="E529" s="197" t="s">
        <v>1</v>
      </c>
      <c r="F529" s="198" t="s">
        <v>593</v>
      </c>
      <c r="G529" s="195"/>
      <c r="H529" s="197" t="s">
        <v>1</v>
      </c>
      <c r="I529" s="199"/>
      <c r="J529" s="195"/>
      <c r="K529" s="195"/>
      <c r="L529" s="200"/>
      <c r="M529" s="201"/>
      <c r="N529" s="202"/>
      <c r="O529" s="202"/>
      <c r="P529" s="202"/>
      <c r="Q529" s="202"/>
      <c r="R529" s="202"/>
      <c r="S529" s="202"/>
      <c r="T529" s="203"/>
      <c r="AT529" s="204" t="s">
        <v>162</v>
      </c>
      <c r="AU529" s="204" t="s">
        <v>84</v>
      </c>
      <c r="AV529" s="13" t="s">
        <v>82</v>
      </c>
      <c r="AW529" s="13" t="s">
        <v>32</v>
      </c>
      <c r="AX529" s="13" t="s">
        <v>77</v>
      </c>
      <c r="AY529" s="204" t="s">
        <v>150</v>
      </c>
    </row>
    <row r="530" spans="1:65" s="14" customFormat="1" ht="11.25">
      <c r="B530" s="205"/>
      <c r="C530" s="206"/>
      <c r="D530" s="196" t="s">
        <v>162</v>
      </c>
      <c r="E530" s="207" t="s">
        <v>1</v>
      </c>
      <c r="F530" s="208" t="s">
        <v>650</v>
      </c>
      <c r="G530" s="206"/>
      <c r="H530" s="209">
        <v>46.44</v>
      </c>
      <c r="I530" s="210"/>
      <c r="J530" s="206"/>
      <c r="K530" s="206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162</v>
      </c>
      <c r="AU530" s="215" t="s">
        <v>84</v>
      </c>
      <c r="AV530" s="14" t="s">
        <v>84</v>
      </c>
      <c r="AW530" s="14" t="s">
        <v>32</v>
      </c>
      <c r="AX530" s="14" t="s">
        <v>77</v>
      </c>
      <c r="AY530" s="215" t="s">
        <v>150</v>
      </c>
    </row>
    <row r="531" spans="1:65" s="15" customFormat="1" ht="11.25">
      <c r="B531" s="216"/>
      <c r="C531" s="217"/>
      <c r="D531" s="196" t="s">
        <v>162</v>
      </c>
      <c r="E531" s="218" t="s">
        <v>1</v>
      </c>
      <c r="F531" s="219" t="s">
        <v>166</v>
      </c>
      <c r="G531" s="217"/>
      <c r="H531" s="220">
        <v>326.02800000000002</v>
      </c>
      <c r="I531" s="221"/>
      <c r="J531" s="217"/>
      <c r="K531" s="217"/>
      <c r="L531" s="222"/>
      <c r="M531" s="223"/>
      <c r="N531" s="224"/>
      <c r="O531" s="224"/>
      <c r="P531" s="224"/>
      <c r="Q531" s="224"/>
      <c r="R531" s="224"/>
      <c r="S531" s="224"/>
      <c r="T531" s="225"/>
      <c r="AT531" s="226" t="s">
        <v>162</v>
      </c>
      <c r="AU531" s="226" t="s">
        <v>84</v>
      </c>
      <c r="AV531" s="15" t="s">
        <v>157</v>
      </c>
      <c r="AW531" s="15" t="s">
        <v>32</v>
      </c>
      <c r="AX531" s="15" t="s">
        <v>82</v>
      </c>
      <c r="AY531" s="226" t="s">
        <v>150</v>
      </c>
    </row>
    <row r="532" spans="1:65" s="2" customFormat="1" ht="16.5" customHeight="1">
      <c r="A532" s="34"/>
      <c r="B532" s="35"/>
      <c r="C532" s="181" t="s">
        <v>651</v>
      </c>
      <c r="D532" s="181" t="s">
        <v>152</v>
      </c>
      <c r="E532" s="182" t="s">
        <v>652</v>
      </c>
      <c r="F532" s="183" t="s">
        <v>653</v>
      </c>
      <c r="G532" s="184" t="s">
        <v>155</v>
      </c>
      <c r="H532" s="185">
        <v>910.48</v>
      </c>
      <c r="I532" s="186"/>
      <c r="J532" s="187">
        <f>ROUND(I532*H532,2)</f>
        <v>0</v>
      </c>
      <c r="K532" s="183" t="s">
        <v>156</v>
      </c>
      <c r="L532" s="39"/>
      <c r="M532" s="188" t="s">
        <v>1</v>
      </c>
      <c r="N532" s="189" t="s">
        <v>42</v>
      </c>
      <c r="O532" s="71"/>
      <c r="P532" s="190">
        <f>O532*H532</f>
        <v>0</v>
      </c>
      <c r="Q532" s="190">
        <v>3.5000000000000001E-3</v>
      </c>
      <c r="R532" s="190">
        <f>Q532*H532</f>
        <v>3.18668</v>
      </c>
      <c r="S532" s="190">
        <v>0</v>
      </c>
      <c r="T532" s="191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92" t="s">
        <v>157</v>
      </c>
      <c r="AT532" s="192" t="s">
        <v>152</v>
      </c>
      <c r="AU532" s="192" t="s">
        <v>84</v>
      </c>
      <c r="AY532" s="17" t="s">
        <v>150</v>
      </c>
      <c r="BE532" s="193">
        <f>IF(N532="základní",J532,0)</f>
        <v>0</v>
      </c>
      <c r="BF532" s="193">
        <f>IF(N532="snížená",J532,0)</f>
        <v>0</v>
      </c>
      <c r="BG532" s="193">
        <f>IF(N532="zákl. přenesená",J532,0)</f>
        <v>0</v>
      </c>
      <c r="BH532" s="193">
        <f>IF(N532="sníž. přenesená",J532,0)</f>
        <v>0</v>
      </c>
      <c r="BI532" s="193">
        <f>IF(N532="nulová",J532,0)</f>
        <v>0</v>
      </c>
      <c r="BJ532" s="17" t="s">
        <v>82</v>
      </c>
      <c r="BK532" s="193">
        <f>ROUND(I532*H532,2)</f>
        <v>0</v>
      </c>
      <c r="BL532" s="17" t="s">
        <v>157</v>
      </c>
      <c r="BM532" s="192" t="s">
        <v>654</v>
      </c>
    </row>
    <row r="533" spans="1:65" s="13" customFormat="1" ht="11.25">
      <c r="B533" s="194"/>
      <c r="C533" s="195"/>
      <c r="D533" s="196" t="s">
        <v>162</v>
      </c>
      <c r="E533" s="197" t="s">
        <v>1</v>
      </c>
      <c r="F533" s="198" t="s">
        <v>342</v>
      </c>
      <c r="G533" s="195"/>
      <c r="H533" s="197" t="s">
        <v>1</v>
      </c>
      <c r="I533" s="199"/>
      <c r="J533" s="195"/>
      <c r="K533" s="195"/>
      <c r="L533" s="200"/>
      <c r="M533" s="201"/>
      <c r="N533" s="202"/>
      <c r="O533" s="202"/>
      <c r="P533" s="202"/>
      <c r="Q533" s="202"/>
      <c r="R533" s="202"/>
      <c r="S533" s="202"/>
      <c r="T533" s="203"/>
      <c r="AT533" s="204" t="s">
        <v>162</v>
      </c>
      <c r="AU533" s="204" t="s">
        <v>84</v>
      </c>
      <c r="AV533" s="13" t="s">
        <v>82</v>
      </c>
      <c r="AW533" s="13" t="s">
        <v>32</v>
      </c>
      <c r="AX533" s="13" t="s">
        <v>77</v>
      </c>
      <c r="AY533" s="204" t="s">
        <v>150</v>
      </c>
    </row>
    <row r="534" spans="1:65" s="14" customFormat="1" ht="11.25">
      <c r="B534" s="205"/>
      <c r="C534" s="206"/>
      <c r="D534" s="196" t="s">
        <v>162</v>
      </c>
      <c r="E534" s="207" t="s">
        <v>1</v>
      </c>
      <c r="F534" s="208" t="s">
        <v>582</v>
      </c>
      <c r="G534" s="206"/>
      <c r="H534" s="209">
        <v>19.603000000000002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162</v>
      </c>
      <c r="AU534" s="215" t="s">
        <v>84</v>
      </c>
      <c r="AV534" s="14" t="s">
        <v>84</v>
      </c>
      <c r="AW534" s="14" t="s">
        <v>32</v>
      </c>
      <c r="AX534" s="14" t="s">
        <v>77</v>
      </c>
      <c r="AY534" s="215" t="s">
        <v>150</v>
      </c>
    </row>
    <row r="535" spans="1:65" s="13" customFormat="1" ht="11.25">
      <c r="B535" s="194"/>
      <c r="C535" s="195"/>
      <c r="D535" s="196" t="s">
        <v>162</v>
      </c>
      <c r="E535" s="197" t="s">
        <v>1</v>
      </c>
      <c r="F535" s="198" t="s">
        <v>343</v>
      </c>
      <c r="G535" s="195"/>
      <c r="H535" s="197" t="s">
        <v>1</v>
      </c>
      <c r="I535" s="199"/>
      <c r="J535" s="195"/>
      <c r="K535" s="195"/>
      <c r="L535" s="200"/>
      <c r="M535" s="201"/>
      <c r="N535" s="202"/>
      <c r="O535" s="202"/>
      <c r="P535" s="202"/>
      <c r="Q535" s="202"/>
      <c r="R535" s="202"/>
      <c r="S535" s="202"/>
      <c r="T535" s="203"/>
      <c r="AT535" s="204" t="s">
        <v>162</v>
      </c>
      <c r="AU535" s="204" t="s">
        <v>84</v>
      </c>
      <c r="AV535" s="13" t="s">
        <v>82</v>
      </c>
      <c r="AW535" s="13" t="s">
        <v>32</v>
      </c>
      <c r="AX535" s="13" t="s">
        <v>77</v>
      </c>
      <c r="AY535" s="204" t="s">
        <v>150</v>
      </c>
    </row>
    <row r="536" spans="1:65" s="14" customFormat="1" ht="11.25">
      <c r="B536" s="205"/>
      <c r="C536" s="206"/>
      <c r="D536" s="196" t="s">
        <v>162</v>
      </c>
      <c r="E536" s="207" t="s">
        <v>1</v>
      </c>
      <c r="F536" s="208" t="s">
        <v>583</v>
      </c>
      <c r="G536" s="206"/>
      <c r="H536" s="209">
        <v>14.48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162</v>
      </c>
      <c r="AU536" s="215" t="s">
        <v>84</v>
      </c>
      <c r="AV536" s="14" t="s">
        <v>84</v>
      </c>
      <c r="AW536" s="14" t="s">
        <v>32</v>
      </c>
      <c r="AX536" s="14" t="s">
        <v>77</v>
      </c>
      <c r="AY536" s="215" t="s">
        <v>150</v>
      </c>
    </row>
    <row r="537" spans="1:65" s="13" customFormat="1" ht="11.25">
      <c r="B537" s="194"/>
      <c r="C537" s="195"/>
      <c r="D537" s="196" t="s">
        <v>162</v>
      </c>
      <c r="E537" s="197" t="s">
        <v>1</v>
      </c>
      <c r="F537" s="198" t="s">
        <v>584</v>
      </c>
      <c r="G537" s="195"/>
      <c r="H537" s="197" t="s">
        <v>1</v>
      </c>
      <c r="I537" s="199"/>
      <c r="J537" s="195"/>
      <c r="K537" s="195"/>
      <c r="L537" s="200"/>
      <c r="M537" s="201"/>
      <c r="N537" s="202"/>
      <c r="O537" s="202"/>
      <c r="P537" s="202"/>
      <c r="Q537" s="202"/>
      <c r="R537" s="202"/>
      <c r="S537" s="202"/>
      <c r="T537" s="203"/>
      <c r="AT537" s="204" t="s">
        <v>162</v>
      </c>
      <c r="AU537" s="204" t="s">
        <v>84</v>
      </c>
      <c r="AV537" s="13" t="s">
        <v>82</v>
      </c>
      <c r="AW537" s="13" t="s">
        <v>32</v>
      </c>
      <c r="AX537" s="13" t="s">
        <v>77</v>
      </c>
      <c r="AY537" s="204" t="s">
        <v>150</v>
      </c>
    </row>
    <row r="538" spans="1:65" s="14" customFormat="1" ht="11.25">
      <c r="B538" s="205"/>
      <c r="C538" s="206"/>
      <c r="D538" s="196" t="s">
        <v>162</v>
      </c>
      <c r="E538" s="207" t="s">
        <v>1</v>
      </c>
      <c r="F538" s="208" t="s">
        <v>585</v>
      </c>
      <c r="G538" s="206"/>
      <c r="H538" s="209">
        <v>67.811999999999998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162</v>
      </c>
      <c r="AU538" s="215" t="s">
        <v>84</v>
      </c>
      <c r="AV538" s="14" t="s">
        <v>84</v>
      </c>
      <c r="AW538" s="14" t="s">
        <v>32</v>
      </c>
      <c r="AX538" s="14" t="s">
        <v>77</v>
      </c>
      <c r="AY538" s="215" t="s">
        <v>150</v>
      </c>
    </row>
    <row r="539" spans="1:65" s="13" customFormat="1" ht="11.25">
      <c r="B539" s="194"/>
      <c r="C539" s="195"/>
      <c r="D539" s="196" t="s">
        <v>162</v>
      </c>
      <c r="E539" s="197" t="s">
        <v>1</v>
      </c>
      <c r="F539" s="198" t="s">
        <v>399</v>
      </c>
      <c r="G539" s="195"/>
      <c r="H539" s="197" t="s">
        <v>1</v>
      </c>
      <c r="I539" s="199"/>
      <c r="J539" s="195"/>
      <c r="K539" s="195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162</v>
      </c>
      <c r="AU539" s="204" t="s">
        <v>84</v>
      </c>
      <c r="AV539" s="13" t="s">
        <v>82</v>
      </c>
      <c r="AW539" s="13" t="s">
        <v>32</v>
      </c>
      <c r="AX539" s="13" t="s">
        <v>77</v>
      </c>
      <c r="AY539" s="204" t="s">
        <v>150</v>
      </c>
    </row>
    <row r="540" spans="1:65" s="14" customFormat="1" ht="11.25">
      <c r="B540" s="205"/>
      <c r="C540" s="206"/>
      <c r="D540" s="196" t="s">
        <v>162</v>
      </c>
      <c r="E540" s="207" t="s">
        <v>1</v>
      </c>
      <c r="F540" s="208" t="s">
        <v>586</v>
      </c>
      <c r="G540" s="206"/>
      <c r="H540" s="209">
        <v>56.436999999999998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162</v>
      </c>
      <c r="AU540" s="215" t="s">
        <v>84</v>
      </c>
      <c r="AV540" s="14" t="s">
        <v>84</v>
      </c>
      <c r="AW540" s="14" t="s">
        <v>32</v>
      </c>
      <c r="AX540" s="14" t="s">
        <v>77</v>
      </c>
      <c r="AY540" s="215" t="s">
        <v>150</v>
      </c>
    </row>
    <row r="541" spans="1:65" s="13" customFormat="1" ht="11.25">
      <c r="B541" s="194"/>
      <c r="C541" s="195"/>
      <c r="D541" s="196" t="s">
        <v>162</v>
      </c>
      <c r="E541" s="197" t="s">
        <v>1</v>
      </c>
      <c r="F541" s="198" t="s">
        <v>336</v>
      </c>
      <c r="G541" s="195"/>
      <c r="H541" s="197" t="s">
        <v>1</v>
      </c>
      <c r="I541" s="199"/>
      <c r="J541" s="195"/>
      <c r="K541" s="195"/>
      <c r="L541" s="200"/>
      <c r="M541" s="201"/>
      <c r="N541" s="202"/>
      <c r="O541" s="202"/>
      <c r="P541" s="202"/>
      <c r="Q541" s="202"/>
      <c r="R541" s="202"/>
      <c r="S541" s="202"/>
      <c r="T541" s="203"/>
      <c r="AT541" s="204" t="s">
        <v>162</v>
      </c>
      <c r="AU541" s="204" t="s">
        <v>84</v>
      </c>
      <c r="AV541" s="13" t="s">
        <v>82</v>
      </c>
      <c r="AW541" s="13" t="s">
        <v>32</v>
      </c>
      <c r="AX541" s="13" t="s">
        <v>77</v>
      </c>
      <c r="AY541" s="204" t="s">
        <v>150</v>
      </c>
    </row>
    <row r="542" spans="1:65" s="14" customFormat="1" ht="11.25">
      <c r="B542" s="205"/>
      <c r="C542" s="206"/>
      <c r="D542" s="196" t="s">
        <v>162</v>
      </c>
      <c r="E542" s="207" t="s">
        <v>1</v>
      </c>
      <c r="F542" s="208" t="s">
        <v>587</v>
      </c>
      <c r="G542" s="206"/>
      <c r="H542" s="209">
        <v>46.816000000000003</v>
      </c>
      <c r="I542" s="210"/>
      <c r="J542" s="206"/>
      <c r="K542" s="206"/>
      <c r="L542" s="211"/>
      <c r="M542" s="212"/>
      <c r="N542" s="213"/>
      <c r="O542" s="213"/>
      <c r="P542" s="213"/>
      <c r="Q542" s="213"/>
      <c r="R542" s="213"/>
      <c r="S542" s="213"/>
      <c r="T542" s="214"/>
      <c r="AT542" s="215" t="s">
        <v>162</v>
      </c>
      <c r="AU542" s="215" t="s">
        <v>84</v>
      </c>
      <c r="AV542" s="14" t="s">
        <v>84</v>
      </c>
      <c r="AW542" s="14" t="s">
        <v>32</v>
      </c>
      <c r="AX542" s="14" t="s">
        <v>77</v>
      </c>
      <c r="AY542" s="215" t="s">
        <v>150</v>
      </c>
    </row>
    <row r="543" spans="1:65" s="13" customFormat="1" ht="11.25">
      <c r="B543" s="194"/>
      <c r="C543" s="195"/>
      <c r="D543" s="196" t="s">
        <v>162</v>
      </c>
      <c r="E543" s="197" t="s">
        <v>1</v>
      </c>
      <c r="F543" s="198" t="s">
        <v>421</v>
      </c>
      <c r="G543" s="195"/>
      <c r="H543" s="197" t="s">
        <v>1</v>
      </c>
      <c r="I543" s="199"/>
      <c r="J543" s="195"/>
      <c r="K543" s="195"/>
      <c r="L543" s="200"/>
      <c r="M543" s="201"/>
      <c r="N543" s="202"/>
      <c r="O543" s="202"/>
      <c r="P543" s="202"/>
      <c r="Q543" s="202"/>
      <c r="R543" s="202"/>
      <c r="S543" s="202"/>
      <c r="T543" s="203"/>
      <c r="AT543" s="204" t="s">
        <v>162</v>
      </c>
      <c r="AU543" s="204" t="s">
        <v>84</v>
      </c>
      <c r="AV543" s="13" t="s">
        <v>82</v>
      </c>
      <c r="AW543" s="13" t="s">
        <v>32</v>
      </c>
      <c r="AX543" s="13" t="s">
        <v>77</v>
      </c>
      <c r="AY543" s="204" t="s">
        <v>150</v>
      </c>
    </row>
    <row r="544" spans="1:65" s="14" customFormat="1" ht="11.25">
      <c r="B544" s="205"/>
      <c r="C544" s="206"/>
      <c r="D544" s="196" t="s">
        <v>162</v>
      </c>
      <c r="E544" s="207" t="s">
        <v>1</v>
      </c>
      <c r="F544" s="208" t="s">
        <v>588</v>
      </c>
      <c r="G544" s="206"/>
      <c r="H544" s="209">
        <v>46.08</v>
      </c>
      <c r="I544" s="210"/>
      <c r="J544" s="206"/>
      <c r="K544" s="206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162</v>
      </c>
      <c r="AU544" s="215" t="s">
        <v>84</v>
      </c>
      <c r="AV544" s="14" t="s">
        <v>84</v>
      </c>
      <c r="AW544" s="14" t="s">
        <v>32</v>
      </c>
      <c r="AX544" s="14" t="s">
        <v>77</v>
      </c>
      <c r="AY544" s="215" t="s">
        <v>150</v>
      </c>
    </row>
    <row r="545" spans="1:65" s="13" customFormat="1" ht="11.25">
      <c r="B545" s="194"/>
      <c r="C545" s="195"/>
      <c r="D545" s="196" t="s">
        <v>162</v>
      </c>
      <c r="E545" s="197" t="s">
        <v>1</v>
      </c>
      <c r="F545" s="198" t="s">
        <v>589</v>
      </c>
      <c r="G545" s="195"/>
      <c r="H545" s="197" t="s">
        <v>1</v>
      </c>
      <c r="I545" s="199"/>
      <c r="J545" s="195"/>
      <c r="K545" s="195"/>
      <c r="L545" s="200"/>
      <c r="M545" s="201"/>
      <c r="N545" s="202"/>
      <c r="O545" s="202"/>
      <c r="P545" s="202"/>
      <c r="Q545" s="202"/>
      <c r="R545" s="202"/>
      <c r="S545" s="202"/>
      <c r="T545" s="203"/>
      <c r="AT545" s="204" t="s">
        <v>162</v>
      </c>
      <c r="AU545" s="204" t="s">
        <v>84</v>
      </c>
      <c r="AV545" s="13" t="s">
        <v>82</v>
      </c>
      <c r="AW545" s="13" t="s">
        <v>32</v>
      </c>
      <c r="AX545" s="13" t="s">
        <v>77</v>
      </c>
      <c r="AY545" s="204" t="s">
        <v>150</v>
      </c>
    </row>
    <row r="546" spans="1:65" s="14" customFormat="1" ht="11.25">
      <c r="B546" s="205"/>
      <c r="C546" s="206"/>
      <c r="D546" s="196" t="s">
        <v>162</v>
      </c>
      <c r="E546" s="207" t="s">
        <v>1</v>
      </c>
      <c r="F546" s="208" t="s">
        <v>590</v>
      </c>
      <c r="G546" s="206"/>
      <c r="H546" s="209">
        <v>375.28399999999999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162</v>
      </c>
      <c r="AU546" s="215" t="s">
        <v>84</v>
      </c>
      <c r="AV546" s="14" t="s">
        <v>84</v>
      </c>
      <c r="AW546" s="14" t="s">
        <v>32</v>
      </c>
      <c r="AX546" s="14" t="s">
        <v>77</v>
      </c>
      <c r="AY546" s="215" t="s">
        <v>150</v>
      </c>
    </row>
    <row r="547" spans="1:65" s="13" customFormat="1" ht="11.25">
      <c r="B547" s="194"/>
      <c r="C547" s="195"/>
      <c r="D547" s="196" t="s">
        <v>162</v>
      </c>
      <c r="E547" s="197" t="s">
        <v>1</v>
      </c>
      <c r="F547" s="198" t="s">
        <v>591</v>
      </c>
      <c r="G547" s="195"/>
      <c r="H547" s="197" t="s">
        <v>1</v>
      </c>
      <c r="I547" s="199"/>
      <c r="J547" s="195"/>
      <c r="K547" s="195"/>
      <c r="L547" s="200"/>
      <c r="M547" s="201"/>
      <c r="N547" s="202"/>
      <c r="O547" s="202"/>
      <c r="P547" s="202"/>
      <c r="Q547" s="202"/>
      <c r="R547" s="202"/>
      <c r="S547" s="202"/>
      <c r="T547" s="203"/>
      <c r="AT547" s="204" t="s">
        <v>162</v>
      </c>
      <c r="AU547" s="204" t="s">
        <v>84</v>
      </c>
      <c r="AV547" s="13" t="s">
        <v>82</v>
      </c>
      <c r="AW547" s="13" t="s">
        <v>32</v>
      </c>
      <c r="AX547" s="13" t="s">
        <v>77</v>
      </c>
      <c r="AY547" s="204" t="s">
        <v>150</v>
      </c>
    </row>
    <row r="548" spans="1:65" s="14" customFormat="1" ht="11.25">
      <c r="B548" s="205"/>
      <c r="C548" s="206"/>
      <c r="D548" s="196" t="s">
        <v>162</v>
      </c>
      <c r="E548" s="207" t="s">
        <v>1</v>
      </c>
      <c r="F548" s="208" t="s">
        <v>592</v>
      </c>
      <c r="G548" s="206"/>
      <c r="H548" s="209">
        <v>113.878</v>
      </c>
      <c r="I548" s="210"/>
      <c r="J548" s="206"/>
      <c r="K548" s="206"/>
      <c r="L548" s="211"/>
      <c r="M548" s="212"/>
      <c r="N548" s="213"/>
      <c r="O548" s="213"/>
      <c r="P548" s="213"/>
      <c r="Q548" s="213"/>
      <c r="R548" s="213"/>
      <c r="S548" s="213"/>
      <c r="T548" s="214"/>
      <c r="AT548" s="215" t="s">
        <v>162</v>
      </c>
      <c r="AU548" s="215" t="s">
        <v>84</v>
      </c>
      <c r="AV548" s="14" t="s">
        <v>84</v>
      </c>
      <c r="AW548" s="14" t="s">
        <v>32</v>
      </c>
      <c r="AX548" s="14" t="s">
        <v>77</v>
      </c>
      <c r="AY548" s="215" t="s">
        <v>150</v>
      </c>
    </row>
    <row r="549" spans="1:65" s="13" customFormat="1" ht="11.25">
      <c r="B549" s="194"/>
      <c r="C549" s="195"/>
      <c r="D549" s="196" t="s">
        <v>162</v>
      </c>
      <c r="E549" s="197" t="s">
        <v>1</v>
      </c>
      <c r="F549" s="198" t="s">
        <v>593</v>
      </c>
      <c r="G549" s="195"/>
      <c r="H549" s="197" t="s">
        <v>1</v>
      </c>
      <c r="I549" s="199"/>
      <c r="J549" s="195"/>
      <c r="K549" s="195"/>
      <c r="L549" s="200"/>
      <c r="M549" s="201"/>
      <c r="N549" s="202"/>
      <c r="O549" s="202"/>
      <c r="P549" s="202"/>
      <c r="Q549" s="202"/>
      <c r="R549" s="202"/>
      <c r="S549" s="202"/>
      <c r="T549" s="203"/>
      <c r="AT549" s="204" t="s">
        <v>162</v>
      </c>
      <c r="AU549" s="204" t="s">
        <v>84</v>
      </c>
      <c r="AV549" s="13" t="s">
        <v>82</v>
      </c>
      <c r="AW549" s="13" t="s">
        <v>32</v>
      </c>
      <c r="AX549" s="13" t="s">
        <v>77</v>
      </c>
      <c r="AY549" s="204" t="s">
        <v>150</v>
      </c>
    </row>
    <row r="550" spans="1:65" s="14" customFormat="1" ht="11.25">
      <c r="B550" s="205"/>
      <c r="C550" s="206"/>
      <c r="D550" s="196" t="s">
        <v>162</v>
      </c>
      <c r="E550" s="207" t="s">
        <v>1</v>
      </c>
      <c r="F550" s="208" t="s">
        <v>594</v>
      </c>
      <c r="G550" s="206"/>
      <c r="H550" s="209">
        <v>51.37</v>
      </c>
      <c r="I550" s="210"/>
      <c r="J550" s="206"/>
      <c r="K550" s="206"/>
      <c r="L550" s="211"/>
      <c r="M550" s="212"/>
      <c r="N550" s="213"/>
      <c r="O550" s="213"/>
      <c r="P550" s="213"/>
      <c r="Q550" s="213"/>
      <c r="R550" s="213"/>
      <c r="S550" s="213"/>
      <c r="T550" s="214"/>
      <c r="AT550" s="215" t="s">
        <v>162</v>
      </c>
      <c r="AU550" s="215" t="s">
        <v>84</v>
      </c>
      <c r="AV550" s="14" t="s">
        <v>84</v>
      </c>
      <c r="AW550" s="14" t="s">
        <v>32</v>
      </c>
      <c r="AX550" s="14" t="s">
        <v>77</v>
      </c>
      <c r="AY550" s="215" t="s">
        <v>150</v>
      </c>
    </row>
    <row r="551" spans="1:65" s="13" customFormat="1" ht="11.25">
      <c r="B551" s="194"/>
      <c r="C551" s="195"/>
      <c r="D551" s="196" t="s">
        <v>162</v>
      </c>
      <c r="E551" s="197" t="s">
        <v>1</v>
      </c>
      <c r="F551" s="198" t="s">
        <v>595</v>
      </c>
      <c r="G551" s="195"/>
      <c r="H551" s="197" t="s">
        <v>1</v>
      </c>
      <c r="I551" s="199"/>
      <c r="J551" s="195"/>
      <c r="K551" s="195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162</v>
      </c>
      <c r="AU551" s="204" t="s">
        <v>84</v>
      </c>
      <c r="AV551" s="13" t="s">
        <v>82</v>
      </c>
      <c r="AW551" s="13" t="s">
        <v>32</v>
      </c>
      <c r="AX551" s="13" t="s">
        <v>77</v>
      </c>
      <c r="AY551" s="204" t="s">
        <v>150</v>
      </c>
    </row>
    <row r="552" spans="1:65" s="14" customFormat="1" ht="11.25">
      <c r="B552" s="205"/>
      <c r="C552" s="206"/>
      <c r="D552" s="196" t="s">
        <v>162</v>
      </c>
      <c r="E552" s="207" t="s">
        <v>1</v>
      </c>
      <c r="F552" s="208" t="s">
        <v>596</v>
      </c>
      <c r="G552" s="206"/>
      <c r="H552" s="209">
        <v>118.72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162</v>
      </c>
      <c r="AU552" s="215" t="s">
        <v>84</v>
      </c>
      <c r="AV552" s="14" t="s">
        <v>84</v>
      </c>
      <c r="AW552" s="14" t="s">
        <v>32</v>
      </c>
      <c r="AX552" s="14" t="s">
        <v>77</v>
      </c>
      <c r="AY552" s="215" t="s">
        <v>150</v>
      </c>
    </row>
    <row r="553" spans="1:65" s="15" customFormat="1" ht="11.25">
      <c r="B553" s="216"/>
      <c r="C553" s="217"/>
      <c r="D553" s="196" t="s">
        <v>162</v>
      </c>
      <c r="E553" s="218" t="s">
        <v>1</v>
      </c>
      <c r="F553" s="219" t="s">
        <v>166</v>
      </c>
      <c r="G553" s="217"/>
      <c r="H553" s="220">
        <v>910.48</v>
      </c>
      <c r="I553" s="221"/>
      <c r="J553" s="217"/>
      <c r="K553" s="217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162</v>
      </c>
      <c r="AU553" s="226" t="s">
        <v>84</v>
      </c>
      <c r="AV553" s="15" t="s">
        <v>157</v>
      </c>
      <c r="AW553" s="15" t="s">
        <v>32</v>
      </c>
      <c r="AX553" s="15" t="s">
        <v>82</v>
      </c>
      <c r="AY553" s="226" t="s">
        <v>150</v>
      </c>
    </row>
    <row r="554" spans="1:65" s="2" customFormat="1" ht="16.5" customHeight="1">
      <c r="A554" s="34"/>
      <c r="B554" s="35"/>
      <c r="C554" s="181" t="s">
        <v>655</v>
      </c>
      <c r="D554" s="181" t="s">
        <v>152</v>
      </c>
      <c r="E554" s="182" t="s">
        <v>656</v>
      </c>
      <c r="F554" s="183" t="s">
        <v>657</v>
      </c>
      <c r="G554" s="184" t="s">
        <v>155</v>
      </c>
      <c r="H554" s="185">
        <v>7.9050000000000002</v>
      </c>
      <c r="I554" s="186"/>
      <c r="J554" s="187">
        <f>ROUND(I554*H554,2)</f>
        <v>0</v>
      </c>
      <c r="K554" s="183" t="s">
        <v>156</v>
      </c>
      <c r="L554" s="39"/>
      <c r="M554" s="188" t="s">
        <v>1</v>
      </c>
      <c r="N554" s="189" t="s">
        <v>42</v>
      </c>
      <c r="O554" s="71"/>
      <c r="P554" s="190">
        <f>O554*H554</f>
        <v>0</v>
      </c>
      <c r="Q554" s="190">
        <v>9.8999999999999999E-4</v>
      </c>
      <c r="R554" s="190">
        <f>Q554*H554</f>
        <v>7.8259499999999999E-3</v>
      </c>
      <c r="S554" s="190">
        <v>6.0000000000000002E-5</v>
      </c>
      <c r="T554" s="191">
        <f>S554*H554</f>
        <v>4.7430000000000004E-4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92" t="s">
        <v>157</v>
      </c>
      <c r="AT554" s="192" t="s">
        <v>152</v>
      </c>
      <c r="AU554" s="192" t="s">
        <v>84</v>
      </c>
      <c r="AY554" s="17" t="s">
        <v>150</v>
      </c>
      <c r="BE554" s="193">
        <f>IF(N554="základní",J554,0)</f>
        <v>0</v>
      </c>
      <c r="BF554" s="193">
        <f>IF(N554="snížená",J554,0)</f>
        <v>0</v>
      </c>
      <c r="BG554" s="193">
        <f>IF(N554="zákl. přenesená",J554,0)</f>
        <v>0</v>
      </c>
      <c r="BH554" s="193">
        <f>IF(N554="sníž. přenesená",J554,0)</f>
        <v>0</v>
      </c>
      <c r="BI554" s="193">
        <f>IF(N554="nulová",J554,0)</f>
        <v>0</v>
      </c>
      <c r="BJ554" s="17" t="s">
        <v>82</v>
      </c>
      <c r="BK554" s="193">
        <f>ROUND(I554*H554,2)</f>
        <v>0</v>
      </c>
      <c r="BL554" s="17" t="s">
        <v>157</v>
      </c>
      <c r="BM554" s="192" t="s">
        <v>658</v>
      </c>
    </row>
    <row r="555" spans="1:65" s="13" customFormat="1" ht="11.25">
      <c r="B555" s="194"/>
      <c r="C555" s="195"/>
      <c r="D555" s="196" t="s">
        <v>162</v>
      </c>
      <c r="E555" s="197" t="s">
        <v>1</v>
      </c>
      <c r="F555" s="198" t="s">
        <v>659</v>
      </c>
      <c r="G555" s="195"/>
      <c r="H555" s="197" t="s">
        <v>1</v>
      </c>
      <c r="I555" s="199"/>
      <c r="J555" s="195"/>
      <c r="K555" s="195"/>
      <c r="L555" s="200"/>
      <c r="M555" s="201"/>
      <c r="N555" s="202"/>
      <c r="O555" s="202"/>
      <c r="P555" s="202"/>
      <c r="Q555" s="202"/>
      <c r="R555" s="202"/>
      <c r="S555" s="202"/>
      <c r="T555" s="203"/>
      <c r="AT555" s="204" t="s">
        <v>162</v>
      </c>
      <c r="AU555" s="204" t="s">
        <v>84</v>
      </c>
      <c r="AV555" s="13" t="s">
        <v>82</v>
      </c>
      <c r="AW555" s="13" t="s">
        <v>32</v>
      </c>
      <c r="AX555" s="13" t="s">
        <v>77</v>
      </c>
      <c r="AY555" s="204" t="s">
        <v>150</v>
      </c>
    </row>
    <row r="556" spans="1:65" s="14" customFormat="1" ht="11.25">
      <c r="B556" s="205"/>
      <c r="C556" s="206"/>
      <c r="D556" s="196" t="s">
        <v>162</v>
      </c>
      <c r="E556" s="207" t="s">
        <v>1</v>
      </c>
      <c r="F556" s="208" t="s">
        <v>660</v>
      </c>
      <c r="G556" s="206"/>
      <c r="H556" s="209">
        <v>7.9050000000000002</v>
      </c>
      <c r="I556" s="210"/>
      <c r="J556" s="206"/>
      <c r="K556" s="206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162</v>
      </c>
      <c r="AU556" s="215" t="s">
        <v>84</v>
      </c>
      <c r="AV556" s="14" t="s">
        <v>84</v>
      </c>
      <c r="AW556" s="14" t="s">
        <v>32</v>
      </c>
      <c r="AX556" s="14" t="s">
        <v>82</v>
      </c>
      <c r="AY556" s="215" t="s">
        <v>150</v>
      </c>
    </row>
    <row r="557" spans="1:65" s="2" customFormat="1" ht="24.2" customHeight="1">
      <c r="A557" s="34"/>
      <c r="B557" s="35"/>
      <c r="C557" s="181" t="s">
        <v>661</v>
      </c>
      <c r="D557" s="181" t="s">
        <v>152</v>
      </c>
      <c r="E557" s="182" t="s">
        <v>662</v>
      </c>
      <c r="F557" s="183" t="s">
        <v>663</v>
      </c>
      <c r="G557" s="184" t="s">
        <v>394</v>
      </c>
      <c r="H557" s="185">
        <v>56</v>
      </c>
      <c r="I557" s="186"/>
      <c r="J557" s="187">
        <f>ROUND(I557*H557,2)</f>
        <v>0</v>
      </c>
      <c r="K557" s="183" t="s">
        <v>156</v>
      </c>
      <c r="L557" s="39"/>
      <c r="M557" s="188" t="s">
        <v>1</v>
      </c>
      <c r="N557" s="189" t="s">
        <v>42</v>
      </c>
      <c r="O557" s="71"/>
      <c r="P557" s="190">
        <f>O557*H557</f>
        <v>0</v>
      </c>
      <c r="Q557" s="190">
        <v>1.5E-3</v>
      </c>
      <c r="R557" s="190">
        <f>Q557*H557</f>
        <v>8.4000000000000005E-2</v>
      </c>
      <c r="S557" s="190">
        <v>0</v>
      </c>
      <c r="T557" s="191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92" t="s">
        <v>157</v>
      </c>
      <c r="AT557" s="192" t="s">
        <v>152</v>
      </c>
      <c r="AU557" s="192" t="s">
        <v>84</v>
      </c>
      <c r="AY557" s="17" t="s">
        <v>150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7" t="s">
        <v>82</v>
      </c>
      <c r="BK557" s="193">
        <f>ROUND(I557*H557,2)</f>
        <v>0</v>
      </c>
      <c r="BL557" s="17" t="s">
        <v>157</v>
      </c>
      <c r="BM557" s="192" t="s">
        <v>664</v>
      </c>
    </row>
    <row r="558" spans="1:65" s="13" customFormat="1" ht="11.25">
      <c r="B558" s="194"/>
      <c r="C558" s="195"/>
      <c r="D558" s="196" t="s">
        <v>162</v>
      </c>
      <c r="E558" s="197" t="s">
        <v>1</v>
      </c>
      <c r="F558" s="198" t="s">
        <v>427</v>
      </c>
      <c r="G558" s="195"/>
      <c r="H558" s="197" t="s">
        <v>1</v>
      </c>
      <c r="I558" s="199"/>
      <c r="J558" s="195"/>
      <c r="K558" s="195"/>
      <c r="L558" s="200"/>
      <c r="M558" s="201"/>
      <c r="N558" s="202"/>
      <c r="O558" s="202"/>
      <c r="P558" s="202"/>
      <c r="Q558" s="202"/>
      <c r="R558" s="202"/>
      <c r="S558" s="202"/>
      <c r="T558" s="203"/>
      <c r="AT558" s="204" t="s">
        <v>162</v>
      </c>
      <c r="AU558" s="204" t="s">
        <v>84</v>
      </c>
      <c r="AV558" s="13" t="s">
        <v>82</v>
      </c>
      <c r="AW558" s="13" t="s">
        <v>32</v>
      </c>
      <c r="AX558" s="13" t="s">
        <v>77</v>
      </c>
      <c r="AY558" s="204" t="s">
        <v>150</v>
      </c>
    </row>
    <row r="559" spans="1:65" s="14" customFormat="1" ht="11.25">
      <c r="B559" s="205"/>
      <c r="C559" s="206"/>
      <c r="D559" s="196" t="s">
        <v>162</v>
      </c>
      <c r="E559" s="207" t="s">
        <v>1</v>
      </c>
      <c r="F559" s="208" t="s">
        <v>665</v>
      </c>
      <c r="G559" s="206"/>
      <c r="H559" s="209">
        <v>8</v>
      </c>
      <c r="I559" s="210"/>
      <c r="J559" s="206"/>
      <c r="K559" s="206"/>
      <c r="L559" s="211"/>
      <c r="M559" s="212"/>
      <c r="N559" s="213"/>
      <c r="O559" s="213"/>
      <c r="P559" s="213"/>
      <c r="Q559" s="213"/>
      <c r="R559" s="213"/>
      <c r="S559" s="213"/>
      <c r="T559" s="214"/>
      <c r="AT559" s="215" t="s">
        <v>162</v>
      </c>
      <c r="AU559" s="215" t="s">
        <v>84</v>
      </c>
      <c r="AV559" s="14" t="s">
        <v>84</v>
      </c>
      <c r="AW559" s="14" t="s">
        <v>32</v>
      </c>
      <c r="AX559" s="14" t="s">
        <v>77</v>
      </c>
      <c r="AY559" s="215" t="s">
        <v>150</v>
      </c>
    </row>
    <row r="560" spans="1:65" s="13" customFormat="1" ht="11.25">
      <c r="B560" s="194"/>
      <c r="C560" s="195"/>
      <c r="D560" s="196" t="s">
        <v>162</v>
      </c>
      <c r="E560" s="197" t="s">
        <v>1</v>
      </c>
      <c r="F560" s="198" t="s">
        <v>429</v>
      </c>
      <c r="G560" s="195"/>
      <c r="H560" s="197" t="s">
        <v>1</v>
      </c>
      <c r="I560" s="199"/>
      <c r="J560" s="195"/>
      <c r="K560" s="195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162</v>
      </c>
      <c r="AU560" s="204" t="s">
        <v>84</v>
      </c>
      <c r="AV560" s="13" t="s">
        <v>82</v>
      </c>
      <c r="AW560" s="13" t="s">
        <v>32</v>
      </c>
      <c r="AX560" s="13" t="s">
        <v>77</v>
      </c>
      <c r="AY560" s="204" t="s">
        <v>150</v>
      </c>
    </row>
    <row r="561" spans="1:65" s="14" customFormat="1" ht="11.25">
      <c r="B561" s="205"/>
      <c r="C561" s="206"/>
      <c r="D561" s="196" t="s">
        <v>162</v>
      </c>
      <c r="E561" s="207" t="s">
        <v>1</v>
      </c>
      <c r="F561" s="208" t="s">
        <v>665</v>
      </c>
      <c r="G561" s="206"/>
      <c r="H561" s="209">
        <v>8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162</v>
      </c>
      <c r="AU561" s="215" t="s">
        <v>84</v>
      </c>
      <c r="AV561" s="14" t="s">
        <v>84</v>
      </c>
      <c r="AW561" s="14" t="s">
        <v>32</v>
      </c>
      <c r="AX561" s="14" t="s">
        <v>77</v>
      </c>
      <c r="AY561" s="215" t="s">
        <v>150</v>
      </c>
    </row>
    <row r="562" spans="1:65" s="13" customFormat="1" ht="11.25">
      <c r="B562" s="194"/>
      <c r="C562" s="195"/>
      <c r="D562" s="196" t="s">
        <v>162</v>
      </c>
      <c r="E562" s="197" t="s">
        <v>1</v>
      </c>
      <c r="F562" s="198" t="s">
        <v>431</v>
      </c>
      <c r="G562" s="195"/>
      <c r="H562" s="197" t="s">
        <v>1</v>
      </c>
      <c r="I562" s="199"/>
      <c r="J562" s="195"/>
      <c r="K562" s="195"/>
      <c r="L562" s="200"/>
      <c r="M562" s="201"/>
      <c r="N562" s="202"/>
      <c r="O562" s="202"/>
      <c r="P562" s="202"/>
      <c r="Q562" s="202"/>
      <c r="R562" s="202"/>
      <c r="S562" s="202"/>
      <c r="T562" s="203"/>
      <c r="AT562" s="204" t="s">
        <v>162</v>
      </c>
      <c r="AU562" s="204" t="s">
        <v>84</v>
      </c>
      <c r="AV562" s="13" t="s">
        <v>82</v>
      </c>
      <c r="AW562" s="13" t="s">
        <v>32</v>
      </c>
      <c r="AX562" s="13" t="s">
        <v>77</v>
      </c>
      <c r="AY562" s="204" t="s">
        <v>150</v>
      </c>
    </row>
    <row r="563" spans="1:65" s="14" customFormat="1" ht="11.25">
      <c r="B563" s="205"/>
      <c r="C563" s="206"/>
      <c r="D563" s="196" t="s">
        <v>162</v>
      </c>
      <c r="E563" s="207" t="s">
        <v>1</v>
      </c>
      <c r="F563" s="208" t="s">
        <v>665</v>
      </c>
      <c r="G563" s="206"/>
      <c r="H563" s="209">
        <v>8</v>
      </c>
      <c r="I563" s="210"/>
      <c r="J563" s="206"/>
      <c r="K563" s="206"/>
      <c r="L563" s="211"/>
      <c r="M563" s="212"/>
      <c r="N563" s="213"/>
      <c r="O563" s="213"/>
      <c r="P563" s="213"/>
      <c r="Q563" s="213"/>
      <c r="R563" s="213"/>
      <c r="S563" s="213"/>
      <c r="T563" s="214"/>
      <c r="AT563" s="215" t="s">
        <v>162</v>
      </c>
      <c r="AU563" s="215" t="s">
        <v>84</v>
      </c>
      <c r="AV563" s="14" t="s">
        <v>84</v>
      </c>
      <c r="AW563" s="14" t="s">
        <v>32</v>
      </c>
      <c r="AX563" s="14" t="s">
        <v>77</v>
      </c>
      <c r="AY563" s="215" t="s">
        <v>150</v>
      </c>
    </row>
    <row r="564" spans="1:65" s="13" customFormat="1" ht="11.25">
      <c r="B564" s="194"/>
      <c r="C564" s="195"/>
      <c r="D564" s="196" t="s">
        <v>162</v>
      </c>
      <c r="E564" s="197" t="s">
        <v>1</v>
      </c>
      <c r="F564" s="198" t="s">
        <v>433</v>
      </c>
      <c r="G564" s="195"/>
      <c r="H564" s="197" t="s">
        <v>1</v>
      </c>
      <c r="I564" s="199"/>
      <c r="J564" s="195"/>
      <c r="K564" s="195"/>
      <c r="L564" s="200"/>
      <c r="M564" s="201"/>
      <c r="N564" s="202"/>
      <c r="O564" s="202"/>
      <c r="P564" s="202"/>
      <c r="Q564" s="202"/>
      <c r="R564" s="202"/>
      <c r="S564" s="202"/>
      <c r="T564" s="203"/>
      <c r="AT564" s="204" t="s">
        <v>162</v>
      </c>
      <c r="AU564" s="204" t="s">
        <v>84</v>
      </c>
      <c r="AV564" s="13" t="s">
        <v>82</v>
      </c>
      <c r="AW564" s="13" t="s">
        <v>32</v>
      </c>
      <c r="AX564" s="13" t="s">
        <v>77</v>
      </c>
      <c r="AY564" s="204" t="s">
        <v>150</v>
      </c>
    </row>
    <row r="565" spans="1:65" s="14" customFormat="1" ht="11.25">
      <c r="B565" s="205"/>
      <c r="C565" s="206"/>
      <c r="D565" s="196" t="s">
        <v>162</v>
      </c>
      <c r="E565" s="207" t="s">
        <v>1</v>
      </c>
      <c r="F565" s="208" t="s">
        <v>665</v>
      </c>
      <c r="G565" s="206"/>
      <c r="H565" s="209">
        <v>8</v>
      </c>
      <c r="I565" s="210"/>
      <c r="J565" s="206"/>
      <c r="K565" s="206"/>
      <c r="L565" s="211"/>
      <c r="M565" s="212"/>
      <c r="N565" s="213"/>
      <c r="O565" s="213"/>
      <c r="P565" s="213"/>
      <c r="Q565" s="213"/>
      <c r="R565" s="213"/>
      <c r="S565" s="213"/>
      <c r="T565" s="214"/>
      <c r="AT565" s="215" t="s">
        <v>162</v>
      </c>
      <c r="AU565" s="215" t="s">
        <v>84</v>
      </c>
      <c r="AV565" s="14" t="s">
        <v>84</v>
      </c>
      <c r="AW565" s="14" t="s">
        <v>32</v>
      </c>
      <c r="AX565" s="14" t="s">
        <v>77</v>
      </c>
      <c r="AY565" s="215" t="s">
        <v>150</v>
      </c>
    </row>
    <row r="566" spans="1:65" s="13" customFormat="1" ht="11.25">
      <c r="B566" s="194"/>
      <c r="C566" s="195"/>
      <c r="D566" s="196" t="s">
        <v>162</v>
      </c>
      <c r="E566" s="197" t="s">
        <v>1</v>
      </c>
      <c r="F566" s="198" t="s">
        <v>434</v>
      </c>
      <c r="G566" s="195"/>
      <c r="H566" s="197" t="s">
        <v>1</v>
      </c>
      <c r="I566" s="199"/>
      <c r="J566" s="195"/>
      <c r="K566" s="195"/>
      <c r="L566" s="200"/>
      <c r="M566" s="201"/>
      <c r="N566" s="202"/>
      <c r="O566" s="202"/>
      <c r="P566" s="202"/>
      <c r="Q566" s="202"/>
      <c r="R566" s="202"/>
      <c r="S566" s="202"/>
      <c r="T566" s="203"/>
      <c r="AT566" s="204" t="s">
        <v>162</v>
      </c>
      <c r="AU566" s="204" t="s">
        <v>84</v>
      </c>
      <c r="AV566" s="13" t="s">
        <v>82</v>
      </c>
      <c r="AW566" s="13" t="s">
        <v>32</v>
      </c>
      <c r="AX566" s="13" t="s">
        <v>77</v>
      </c>
      <c r="AY566" s="204" t="s">
        <v>150</v>
      </c>
    </row>
    <row r="567" spans="1:65" s="14" customFormat="1" ht="11.25">
      <c r="B567" s="205"/>
      <c r="C567" s="206"/>
      <c r="D567" s="196" t="s">
        <v>162</v>
      </c>
      <c r="E567" s="207" t="s">
        <v>1</v>
      </c>
      <c r="F567" s="208" t="s">
        <v>665</v>
      </c>
      <c r="G567" s="206"/>
      <c r="H567" s="209">
        <v>8</v>
      </c>
      <c r="I567" s="210"/>
      <c r="J567" s="206"/>
      <c r="K567" s="206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162</v>
      </c>
      <c r="AU567" s="215" t="s">
        <v>84</v>
      </c>
      <c r="AV567" s="14" t="s">
        <v>84</v>
      </c>
      <c r="AW567" s="14" t="s">
        <v>32</v>
      </c>
      <c r="AX567" s="14" t="s">
        <v>77</v>
      </c>
      <c r="AY567" s="215" t="s">
        <v>150</v>
      </c>
    </row>
    <row r="568" spans="1:65" s="13" customFormat="1" ht="11.25">
      <c r="B568" s="194"/>
      <c r="C568" s="195"/>
      <c r="D568" s="196" t="s">
        <v>162</v>
      </c>
      <c r="E568" s="197" t="s">
        <v>1</v>
      </c>
      <c r="F568" s="198" t="s">
        <v>435</v>
      </c>
      <c r="G568" s="195"/>
      <c r="H568" s="197" t="s">
        <v>1</v>
      </c>
      <c r="I568" s="199"/>
      <c r="J568" s="195"/>
      <c r="K568" s="195"/>
      <c r="L568" s="200"/>
      <c r="M568" s="201"/>
      <c r="N568" s="202"/>
      <c r="O568" s="202"/>
      <c r="P568" s="202"/>
      <c r="Q568" s="202"/>
      <c r="R568" s="202"/>
      <c r="S568" s="202"/>
      <c r="T568" s="203"/>
      <c r="AT568" s="204" t="s">
        <v>162</v>
      </c>
      <c r="AU568" s="204" t="s">
        <v>84</v>
      </c>
      <c r="AV568" s="13" t="s">
        <v>82</v>
      </c>
      <c r="AW568" s="13" t="s">
        <v>32</v>
      </c>
      <c r="AX568" s="13" t="s">
        <v>77</v>
      </c>
      <c r="AY568" s="204" t="s">
        <v>150</v>
      </c>
    </row>
    <row r="569" spans="1:65" s="14" customFormat="1" ht="11.25">
      <c r="B569" s="205"/>
      <c r="C569" s="206"/>
      <c r="D569" s="196" t="s">
        <v>162</v>
      </c>
      <c r="E569" s="207" t="s">
        <v>1</v>
      </c>
      <c r="F569" s="208" t="s">
        <v>665</v>
      </c>
      <c r="G569" s="206"/>
      <c r="H569" s="209">
        <v>8</v>
      </c>
      <c r="I569" s="210"/>
      <c r="J569" s="206"/>
      <c r="K569" s="206"/>
      <c r="L569" s="211"/>
      <c r="M569" s="212"/>
      <c r="N569" s="213"/>
      <c r="O569" s="213"/>
      <c r="P569" s="213"/>
      <c r="Q569" s="213"/>
      <c r="R569" s="213"/>
      <c r="S569" s="213"/>
      <c r="T569" s="214"/>
      <c r="AT569" s="215" t="s">
        <v>162</v>
      </c>
      <c r="AU569" s="215" t="s">
        <v>84</v>
      </c>
      <c r="AV569" s="14" t="s">
        <v>84</v>
      </c>
      <c r="AW569" s="14" t="s">
        <v>32</v>
      </c>
      <c r="AX569" s="14" t="s">
        <v>77</v>
      </c>
      <c r="AY569" s="215" t="s">
        <v>150</v>
      </c>
    </row>
    <row r="570" spans="1:65" s="13" customFormat="1" ht="11.25">
      <c r="B570" s="194"/>
      <c r="C570" s="195"/>
      <c r="D570" s="196" t="s">
        <v>162</v>
      </c>
      <c r="E570" s="197" t="s">
        <v>1</v>
      </c>
      <c r="F570" s="198" t="s">
        <v>437</v>
      </c>
      <c r="G570" s="195"/>
      <c r="H570" s="197" t="s">
        <v>1</v>
      </c>
      <c r="I570" s="199"/>
      <c r="J570" s="195"/>
      <c r="K570" s="195"/>
      <c r="L570" s="200"/>
      <c r="M570" s="201"/>
      <c r="N570" s="202"/>
      <c r="O570" s="202"/>
      <c r="P570" s="202"/>
      <c r="Q570" s="202"/>
      <c r="R570" s="202"/>
      <c r="S570" s="202"/>
      <c r="T570" s="203"/>
      <c r="AT570" s="204" t="s">
        <v>162</v>
      </c>
      <c r="AU570" s="204" t="s">
        <v>84</v>
      </c>
      <c r="AV570" s="13" t="s">
        <v>82</v>
      </c>
      <c r="AW570" s="13" t="s">
        <v>32</v>
      </c>
      <c r="AX570" s="13" t="s">
        <v>77</v>
      </c>
      <c r="AY570" s="204" t="s">
        <v>150</v>
      </c>
    </row>
    <row r="571" spans="1:65" s="14" customFormat="1" ht="11.25">
      <c r="B571" s="205"/>
      <c r="C571" s="206"/>
      <c r="D571" s="196" t="s">
        <v>162</v>
      </c>
      <c r="E571" s="207" t="s">
        <v>1</v>
      </c>
      <c r="F571" s="208" t="s">
        <v>665</v>
      </c>
      <c r="G571" s="206"/>
      <c r="H571" s="209">
        <v>8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162</v>
      </c>
      <c r="AU571" s="215" t="s">
        <v>84</v>
      </c>
      <c r="AV571" s="14" t="s">
        <v>84</v>
      </c>
      <c r="AW571" s="14" t="s">
        <v>32</v>
      </c>
      <c r="AX571" s="14" t="s">
        <v>77</v>
      </c>
      <c r="AY571" s="215" t="s">
        <v>150</v>
      </c>
    </row>
    <row r="572" spans="1:65" s="15" customFormat="1" ht="11.25">
      <c r="B572" s="216"/>
      <c r="C572" s="217"/>
      <c r="D572" s="196" t="s">
        <v>162</v>
      </c>
      <c r="E572" s="218" t="s">
        <v>1</v>
      </c>
      <c r="F572" s="219" t="s">
        <v>166</v>
      </c>
      <c r="G572" s="217"/>
      <c r="H572" s="220">
        <v>56</v>
      </c>
      <c r="I572" s="221"/>
      <c r="J572" s="217"/>
      <c r="K572" s="217"/>
      <c r="L572" s="222"/>
      <c r="M572" s="223"/>
      <c r="N572" s="224"/>
      <c r="O572" s="224"/>
      <c r="P572" s="224"/>
      <c r="Q572" s="224"/>
      <c r="R572" s="224"/>
      <c r="S572" s="224"/>
      <c r="T572" s="225"/>
      <c r="AT572" s="226" t="s">
        <v>162</v>
      </c>
      <c r="AU572" s="226" t="s">
        <v>84</v>
      </c>
      <c r="AV572" s="15" t="s">
        <v>157</v>
      </c>
      <c r="AW572" s="15" t="s">
        <v>32</v>
      </c>
      <c r="AX572" s="15" t="s">
        <v>82</v>
      </c>
      <c r="AY572" s="226" t="s">
        <v>150</v>
      </c>
    </row>
    <row r="573" spans="1:65" s="2" customFormat="1" ht="44.25" customHeight="1">
      <c r="A573" s="34"/>
      <c r="B573" s="35"/>
      <c r="C573" s="181" t="s">
        <v>666</v>
      </c>
      <c r="D573" s="181" t="s">
        <v>152</v>
      </c>
      <c r="E573" s="182" t="s">
        <v>667</v>
      </c>
      <c r="F573" s="183" t="s">
        <v>668</v>
      </c>
      <c r="G573" s="184" t="s">
        <v>155</v>
      </c>
      <c r="H573" s="185">
        <v>9.9450000000000003</v>
      </c>
      <c r="I573" s="186"/>
      <c r="J573" s="187">
        <f>ROUND(I573*H573,2)</f>
        <v>0</v>
      </c>
      <c r="K573" s="183" t="s">
        <v>156</v>
      </c>
      <c r="L573" s="39"/>
      <c r="M573" s="188" t="s">
        <v>1</v>
      </c>
      <c r="N573" s="189" t="s">
        <v>42</v>
      </c>
      <c r="O573" s="71"/>
      <c r="P573" s="190">
        <f>O573*H573</f>
        <v>0</v>
      </c>
      <c r="Q573" s="190">
        <v>8.6E-3</v>
      </c>
      <c r="R573" s="190">
        <f>Q573*H573</f>
        <v>8.5527000000000006E-2</v>
      </c>
      <c r="S573" s="190">
        <v>0</v>
      </c>
      <c r="T573" s="191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92" t="s">
        <v>157</v>
      </c>
      <c r="AT573" s="192" t="s">
        <v>152</v>
      </c>
      <c r="AU573" s="192" t="s">
        <v>84</v>
      </c>
      <c r="AY573" s="17" t="s">
        <v>150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7" t="s">
        <v>82</v>
      </c>
      <c r="BK573" s="193">
        <f>ROUND(I573*H573,2)</f>
        <v>0</v>
      </c>
      <c r="BL573" s="17" t="s">
        <v>157</v>
      </c>
      <c r="BM573" s="192" t="s">
        <v>669</v>
      </c>
    </row>
    <row r="574" spans="1:65" s="13" customFormat="1" ht="11.25">
      <c r="B574" s="194"/>
      <c r="C574" s="195"/>
      <c r="D574" s="196" t="s">
        <v>162</v>
      </c>
      <c r="E574" s="197" t="s">
        <v>1</v>
      </c>
      <c r="F574" s="198" t="s">
        <v>670</v>
      </c>
      <c r="G574" s="195"/>
      <c r="H574" s="197" t="s">
        <v>1</v>
      </c>
      <c r="I574" s="199"/>
      <c r="J574" s="195"/>
      <c r="K574" s="195"/>
      <c r="L574" s="200"/>
      <c r="M574" s="201"/>
      <c r="N574" s="202"/>
      <c r="O574" s="202"/>
      <c r="P574" s="202"/>
      <c r="Q574" s="202"/>
      <c r="R574" s="202"/>
      <c r="S574" s="202"/>
      <c r="T574" s="203"/>
      <c r="AT574" s="204" t="s">
        <v>162</v>
      </c>
      <c r="AU574" s="204" t="s">
        <v>84</v>
      </c>
      <c r="AV574" s="13" t="s">
        <v>82</v>
      </c>
      <c r="AW574" s="13" t="s">
        <v>32</v>
      </c>
      <c r="AX574" s="13" t="s">
        <v>77</v>
      </c>
      <c r="AY574" s="204" t="s">
        <v>150</v>
      </c>
    </row>
    <row r="575" spans="1:65" s="14" customFormat="1" ht="11.25">
      <c r="B575" s="205"/>
      <c r="C575" s="206"/>
      <c r="D575" s="196" t="s">
        <v>162</v>
      </c>
      <c r="E575" s="207" t="s">
        <v>1</v>
      </c>
      <c r="F575" s="208" t="s">
        <v>671</v>
      </c>
      <c r="G575" s="206"/>
      <c r="H575" s="209">
        <v>9.9450000000000003</v>
      </c>
      <c r="I575" s="210"/>
      <c r="J575" s="206"/>
      <c r="K575" s="206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162</v>
      </c>
      <c r="AU575" s="215" t="s">
        <v>84</v>
      </c>
      <c r="AV575" s="14" t="s">
        <v>84</v>
      </c>
      <c r="AW575" s="14" t="s">
        <v>32</v>
      </c>
      <c r="AX575" s="14" t="s">
        <v>82</v>
      </c>
      <c r="AY575" s="215" t="s">
        <v>150</v>
      </c>
    </row>
    <row r="576" spans="1:65" s="2" customFormat="1" ht="16.5" customHeight="1">
      <c r="A576" s="34"/>
      <c r="B576" s="35"/>
      <c r="C576" s="227" t="s">
        <v>672</v>
      </c>
      <c r="D576" s="227" t="s">
        <v>224</v>
      </c>
      <c r="E576" s="228" t="s">
        <v>673</v>
      </c>
      <c r="F576" s="229" t="s">
        <v>674</v>
      </c>
      <c r="G576" s="230" t="s">
        <v>155</v>
      </c>
      <c r="H576" s="231">
        <v>10.442</v>
      </c>
      <c r="I576" s="232"/>
      <c r="J576" s="233">
        <f>ROUND(I576*H576,2)</f>
        <v>0</v>
      </c>
      <c r="K576" s="229" t="s">
        <v>156</v>
      </c>
      <c r="L576" s="234"/>
      <c r="M576" s="235" t="s">
        <v>1</v>
      </c>
      <c r="N576" s="236" t="s">
        <v>42</v>
      </c>
      <c r="O576" s="71"/>
      <c r="P576" s="190">
        <f>O576*H576</f>
        <v>0</v>
      </c>
      <c r="Q576" s="190">
        <v>1.5E-3</v>
      </c>
      <c r="R576" s="190">
        <f>Q576*H576</f>
        <v>1.5663E-2</v>
      </c>
      <c r="S576" s="190">
        <v>0</v>
      </c>
      <c r="T576" s="191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92" t="s">
        <v>193</v>
      </c>
      <c r="AT576" s="192" t="s">
        <v>224</v>
      </c>
      <c r="AU576" s="192" t="s">
        <v>84</v>
      </c>
      <c r="AY576" s="17" t="s">
        <v>150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7" t="s">
        <v>82</v>
      </c>
      <c r="BK576" s="193">
        <f>ROUND(I576*H576,2)</f>
        <v>0</v>
      </c>
      <c r="BL576" s="17" t="s">
        <v>157</v>
      </c>
      <c r="BM576" s="192" t="s">
        <v>675</v>
      </c>
    </row>
    <row r="577" spans="1:65" s="14" customFormat="1" ht="11.25">
      <c r="B577" s="205"/>
      <c r="C577" s="206"/>
      <c r="D577" s="196" t="s">
        <v>162</v>
      </c>
      <c r="E577" s="206"/>
      <c r="F577" s="208" t="s">
        <v>676</v>
      </c>
      <c r="G577" s="206"/>
      <c r="H577" s="209">
        <v>10.442</v>
      </c>
      <c r="I577" s="210"/>
      <c r="J577" s="206"/>
      <c r="K577" s="206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162</v>
      </c>
      <c r="AU577" s="215" t="s">
        <v>84</v>
      </c>
      <c r="AV577" s="14" t="s">
        <v>84</v>
      </c>
      <c r="AW577" s="14" t="s">
        <v>4</v>
      </c>
      <c r="AX577" s="14" t="s">
        <v>82</v>
      </c>
      <c r="AY577" s="215" t="s">
        <v>150</v>
      </c>
    </row>
    <row r="578" spans="1:65" s="2" customFormat="1" ht="24.2" customHeight="1">
      <c r="A578" s="34"/>
      <c r="B578" s="35"/>
      <c r="C578" s="181" t="s">
        <v>677</v>
      </c>
      <c r="D578" s="181" t="s">
        <v>152</v>
      </c>
      <c r="E578" s="182" t="s">
        <v>678</v>
      </c>
      <c r="F578" s="183" t="s">
        <v>679</v>
      </c>
      <c r="G578" s="184" t="s">
        <v>155</v>
      </c>
      <c r="H578" s="185">
        <v>9.9450000000000003</v>
      </c>
      <c r="I578" s="186"/>
      <c r="J578" s="187">
        <f>ROUND(I578*H578,2)</f>
        <v>0</v>
      </c>
      <c r="K578" s="183" t="s">
        <v>156</v>
      </c>
      <c r="L578" s="39"/>
      <c r="M578" s="188" t="s">
        <v>1</v>
      </c>
      <c r="N578" s="189" t="s">
        <v>42</v>
      </c>
      <c r="O578" s="71"/>
      <c r="P578" s="190">
        <f>O578*H578</f>
        <v>0</v>
      </c>
      <c r="Q578" s="190">
        <v>2.0000000000000001E-4</v>
      </c>
      <c r="R578" s="190">
        <f>Q578*H578</f>
        <v>1.9890000000000003E-3</v>
      </c>
      <c r="S578" s="190">
        <v>0</v>
      </c>
      <c r="T578" s="191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92" t="s">
        <v>157</v>
      </c>
      <c r="AT578" s="192" t="s">
        <v>152</v>
      </c>
      <c r="AU578" s="192" t="s">
        <v>84</v>
      </c>
      <c r="AY578" s="17" t="s">
        <v>150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17" t="s">
        <v>82</v>
      </c>
      <c r="BK578" s="193">
        <f>ROUND(I578*H578,2)</f>
        <v>0</v>
      </c>
      <c r="BL578" s="17" t="s">
        <v>157</v>
      </c>
      <c r="BM578" s="192" t="s">
        <v>680</v>
      </c>
    </row>
    <row r="579" spans="1:65" s="13" customFormat="1" ht="11.25">
      <c r="B579" s="194"/>
      <c r="C579" s="195"/>
      <c r="D579" s="196" t="s">
        <v>162</v>
      </c>
      <c r="E579" s="197" t="s">
        <v>1</v>
      </c>
      <c r="F579" s="198" t="s">
        <v>670</v>
      </c>
      <c r="G579" s="195"/>
      <c r="H579" s="197" t="s">
        <v>1</v>
      </c>
      <c r="I579" s="199"/>
      <c r="J579" s="195"/>
      <c r="K579" s="195"/>
      <c r="L579" s="200"/>
      <c r="M579" s="201"/>
      <c r="N579" s="202"/>
      <c r="O579" s="202"/>
      <c r="P579" s="202"/>
      <c r="Q579" s="202"/>
      <c r="R579" s="202"/>
      <c r="S579" s="202"/>
      <c r="T579" s="203"/>
      <c r="AT579" s="204" t="s">
        <v>162</v>
      </c>
      <c r="AU579" s="204" t="s">
        <v>84</v>
      </c>
      <c r="AV579" s="13" t="s">
        <v>82</v>
      </c>
      <c r="AW579" s="13" t="s">
        <v>32</v>
      </c>
      <c r="AX579" s="13" t="s">
        <v>77</v>
      </c>
      <c r="AY579" s="204" t="s">
        <v>150</v>
      </c>
    </row>
    <row r="580" spans="1:65" s="14" customFormat="1" ht="11.25">
      <c r="B580" s="205"/>
      <c r="C580" s="206"/>
      <c r="D580" s="196" t="s">
        <v>162</v>
      </c>
      <c r="E580" s="207" t="s">
        <v>1</v>
      </c>
      <c r="F580" s="208" t="s">
        <v>671</v>
      </c>
      <c r="G580" s="206"/>
      <c r="H580" s="209">
        <v>9.9450000000000003</v>
      </c>
      <c r="I580" s="210"/>
      <c r="J580" s="206"/>
      <c r="K580" s="206"/>
      <c r="L580" s="211"/>
      <c r="M580" s="212"/>
      <c r="N580" s="213"/>
      <c r="O580" s="213"/>
      <c r="P580" s="213"/>
      <c r="Q580" s="213"/>
      <c r="R580" s="213"/>
      <c r="S580" s="213"/>
      <c r="T580" s="214"/>
      <c r="AT580" s="215" t="s">
        <v>162</v>
      </c>
      <c r="AU580" s="215" t="s">
        <v>84</v>
      </c>
      <c r="AV580" s="14" t="s">
        <v>84</v>
      </c>
      <c r="AW580" s="14" t="s">
        <v>32</v>
      </c>
      <c r="AX580" s="14" t="s">
        <v>82</v>
      </c>
      <c r="AY580" s="215" t="s">
        <v>150</v>
      </c>
    </row>
    <row r="581" spans="1:65" s="2" customFormat="1" ht="24.2" customHeight="1">
      <c r="A581" s="34"/>
      <c r="B581" s="35"/>
      <c r="C581" s="181" t="s">
        <v>681</v>
      </c>
      <c r="D581" s="181" t="s">
        <v>152</v>
      </c>
      <c r="E581" s="182" t="s">
        <v>682</v>
      </c>
      <c r="F581" s="183" t="s">
        <v>683</v>
      </c>
      <c r="G581" s="184" t="s">
        <v>155</v>
      </c>
      <c r="H581" s="185">
        <v>9.9450000000000003</v>
      </c>
      <c r="I581" s="186"/>
      <c r="J581" s="187">
        <f>ROUND(I581*H581,2)</f>
        <v>0</v>
      </c>
      <c r="K581" s="183" t="s">
        <v>156</v>
      </c>
      <c r="L581" s="39"/>
      <c r="M581" s="188" t="s">
        <v>1</v>
      </c>
      <c r="N581" s="189" t="s">
        <v>42</v>
      </c>
      <c r="O581" s="71"/>
      <c r="P581" s="190">
        <f>O581*H581</f>
        <v>0</v>
      </c>
      <c r="Q581" s="190">
        <v>3.3800000000000002E-3</v>
      </c>
      <c r="R581" s="190">
        <f>Q581*H581</f>
        <v>3.3614100000000001E-2</v>
      </c>
      <c r="S581" s="190">
        <v>0</v>
      </c>
      <c r="T581" s="191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92" t="s">
        <v>157</v>
      </c>
      <c r="AT581" s="192" t="s">
        <v>152</v>
      </c>
      <c r="AU581" s="192" t="s">
        <v>84</v>
      </c>
      <c r="AY581" s="17" t="s">
        <v>150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17" t="s">
        <v>82</v>
      </c>
      <c r="BK581" s="193">
        <f>ROUND(I581*H581,2)</f>
        <v>0</v>
      </c>
      <c r="BL581" s="17" t="s">
        <v>157</v>
      </c>
      <c r="BM581" s="192" t="s">
        <v>684</v>
      </c>
    </row>
    <row r="582" spans="1:65" s="13" customFormat="1" ht="11.25">
      <c r="B582" s="194"/>
      <c r="C582" s="195"/>
      <c r="D582" s="196" t="s">
        <v>162</v>
      </c>
      <c r="E582" s="197" t="s">
        <v>1</v>
      </c>
      <c r="F582" s="198" t="s">
        <v>670</v>
      </c>
      <c r="G582" s="195"/>
      <c r="H582" s="197" t="s">
        <v>1</v>
      </c>
      <c r="I582" s="199"/>
      <c r="J582" s="195"/>
      <c r="K582" s="195"/>
      <c r="L582" s="200"/>
      <c r="M582" s="201"/>
      <c r="N582" s="202"/>
      <c r="O582" s="202"/>
      <c r="P582" s="202"/>
      <c r="Q582" s="202"/>
      <c r="R582" s="202"/>
      <c r="S582" s="202"/>
      <c r="T582" s="203"/>
      <c r="AT582" s="204" t="s">
        <v>162</v>
      </c>
      <c r="AU582" s="204" t="s">
        <v>84</v>
      </c>
      <c r="AV582" s="13" t="s">
        <v>82</v>
      </c>
      <c r="AW582" s="13" t="s">
        <v>32</v>
      </c>
      <c r="AX582" s="13" t="s">
        <v>77</v>
      </c>
      <c r="AY582" s="204" t="s">
        <v>150</v>
      </c>
    </row>
    <row r="583" spans="1:65" s="14" customFormat="1" ht="11.25">
      <c r="B583" s="205"/>
      <c r="C583" s="206"/>
      <c r="D583" s="196" t="s">
        <v>162</v>
      </c>
      <c r="E583" s="207" t="s">
        <v>1</v>
      </c>
      <c r="F583" s="208" t="s">
        <v>671</v>
      </c>
      <c r="G583" s="206"/>
      <c r="H583" s="209">
        <v>9.9450000000000003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162</v>
      </c>
      <c r="AU583" s="215" t="s">
        <v>84</v>
      </c>
      <c r="AV583" s="14" t="s">
        <v>84</v>
      </c>
      <c r="AW583" s="14" t="s">
        <v>32</v>
      </c>
      <c r="AX583" s="14" t="s">
        <v>82</v>
      </c>
      <c r="AY583" s="215" t="s">
        <v>150</v>
      </c>
    </row>
    <row r="584" spans="1:65" s="2" customFormat="1" ht="24.2" customHeight="1">
      <c r="A584" s="34"/>
      <c r="B584" s="35"/>
      <c r="C584" s="181" t="s">
        <v>685</v>
      </c>
      <c r="D584" s="181" t="s">
        <v>152</v>
      </c>
      <c r="E584" s="182" t="s">
        <v>686</v>
      </c>
      <c r="F584" s="183" t="s">
        <v>687</v>
      </c>
      <c r="G584" s="184" t="s">
        <v>688</v>
      </c>
      <c r="H584" s="185">
        <v>193.47</v>
      </c>
      <c r="I584" s="186"/>
      <c r="J584" s="187">
        <f>ROUND(I584*H584,2)</f>
        <v>0</v>
      </c>
      <c r="K584" s="183" t="s">
        <v>156</v>
      </c>
      <c r="L584" s="39"/>
      <c r="M584" s="188" t="s">
        <v>1</v>
      </c>
      <c r="N584" s="189" t="s">
        <v>42</v>
      </c>
      <c r="O584" s="71"/>
      <c r="P584" s="190">
        <f>O584*H584</f>
        <v>0</v>
      </c>
      <c r="Q584" s="190">
        <v>1.3999999999999999E-4</v>
      </c>
      <c r="R584" s="190">
        <f>Q584*H584</f>
        <v>2.7085799999999997E-2</v>
      </c>
      <c r="S584" s="190">
        <v>0</v>
      </c>
      <c r="T584" s="191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92" t="s">
        <v>157</v>
      </c>
      <c r="AT584" s="192" t="s">
        <v>152</v>
      </c>
      <c r="AU584" s="192" t="s">
        <v>84</v>
      </c>
      <c r="AY584" s="17" t="s">
        <v>150</v>
      </c>
      <c r="BE584" s="193">
        <f>IF(N584="základní",J584,0)</f>
        <v>0</v>
      </c>
      <c r="BF584" s="193">
        <f>IF(N584="snížená",J584,0)</f>
        <v>0</v>
      </c>
      <c r="BG584" s="193">
        <f>IF(N584="zákl. přenesená",J584,0)</f>
        <v>0</v>
      </c>
      <c r="BH584" s="193">
        <f>IF(N584="sníž. přenesená",J584,0)</f>
        <v>0</v>
      </c>
      <c r="BI584" s="193">
        <f>IF(N584="nulová",J584,0)</f>
        <v>0</v>
      </c>
      <c r="BJ584" s="17" t="s">
        <v>82</v>
      </c>
      <c r="BK584" s="193">
        <f>ROUND(I584*H584,2)</f>
        <v>0</v>
      </c>
      <c r="BL584" s="17" t="s">
        <v>157</v>
      </c>
      <c r="BM584" s="192" t="s">
        <v>689</v>
      </c>
    </row>
    <row r="585" spans="1:65" s="13" customFormat="1" ht="11.25">
      <c r="B585" s="194"/>
      <c r="C585" s="195"/>
      <c r="D585" s="196" t="s">
        <v>162</v>
      </c>
      <c r="E585" s="197" t="s">
        <v>1</v>
      </c>
      <c r="F585" s="198" t="s">
        <v>690</v>
      </c>
      <c r="G585" s="195"/>
      <c r="H585" s="197" t="s">
        <v>1</v>
      </c>
      <c r="I585" s="199"/>
      <c r="J585" s="195"/>
      <c r="K585" s="195"/>
      <c r="L585" s="200"/>
      <c r="M585" s="201"/>
      <c r="N585" s="202"/>
      <c r="O585" s="202"/>
      <c r="P585" s="202"/>
      <c r="Q585" s="202"/>
      <c r="R585" s="202"/>
      <c r="S585" s="202"/>
      <c r="T585" s="203"/>
      <c r="AT585" s="204" t="s">
        <v>162</v>
      </c>
      <c r="AU585" s="204" t="s">
        <v>84</v>
      </c>
      <c r="AV585" s="13" t="s">
        <v>82</v>
      </c>
      <c r="AW585" s="13" t="s">
        <v>32</v>
      </c>
      <c r="AX585" s="13" t="s">
        <v>77</v>
      </c>
      <c r="AY585" s="204" t="s">
        <v>150</v>
      </c>
    </row>
    <row r="586" spans="1:65" s="14" customFormat="1" ht="11.25">
      <c r="B586" s="205"/>
      <c r="C586" s="206"/>
      <c r="D586" s="196" t="s">
        <v>162</v>
      </c>
      <c r="E586" s="207" t="s">
        <v>1</v>
      </c>
      <c r="F586" s="208" t="s">
        <v>691</v>
      </c>
      <c r="G586" s="206"/>
      <c r="H586" s="209">
        <v>193.47</v>
      </c>
      <c r="I586" s="210"/>
      <c r="J586" s="206"/>
      <c r="K586" s="206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162</v>
      </c>
      <c r="AU586" s="215" t="s">
        <v>84</v>
      </c>
      <c r="AV586" s="14" t="s">
        <v>84</v>
      </c>
      <c r="AW586" s="14" t="s">
        <v>32</v>
      </c>
      <c r="AX586" s="14" t="s">
        <v>82</v>
      </c>
      <c r="AY586" s="215" t="s">
        <v>150</v>
      </c>
    </row>
    <row r="587" spans="1:65" s="2" customFormat="1" ht="24.2" customHeight="1">
      <c r="A587" s="34"/>
      <c r="B587" s="35"/>
      <c r="C587" s="181" t="s">
        <v>692</v>
      </c>
      <c r="D587" s="181" t="s">
        <v>152</v>
      </c>
      <c r="E587" s="182" t="s">
        <v>693</v>
      </c>
      <c r="F587" s="183" t="s">
        <v>694</v>
      </c>
      <c r="G587" s="184" t="s">
        <v>155</v>
      </c>
      <c r="H587" s="185">
        <v>10.4</v>
      </c>
      <c r="I587" s="186"/>
      <c r="J587" s="187">
        <f>ROUND(I587*H587,2)</f>
        <v>0</v>
      </c>
      <c r="K587" s="183" t="s">
        <v>156</v>
      </c>
      <c r="L587" s="39"/>
      <c r="M587" s="188" t="s">
        <v>1</v>
      </c>
      <c r="N587" s="189" t="s">
        <v>42</v>
      </c>
      <c r="O587" s="71"/>
      <c r="P587" s="190">
        <f>O587*H587</f>
        <v>0</v>
      </c>
      <c r="Q587" s="190">
        <v>2.4E-2</v>
      </c>
      <c r="R587" s="190">
        <f>Q587*H587</f>
        <v>0.24960000000000002</v>
      </c>
      <c r="S587" s="190">
        <v>2.4E-2</v>
      </c>
      <c r="T587" s="191">
        <f>S587*H587</f>
        <v>0.24960000000000002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92" t="s">
        <v>157</v>
      </c>
      <c r="AT587" s="192" t="s">
        <v>152</v>
      </c>
      <c r="AU587" s="192" t="s">
        <v>84</v>
      </c>
      <c r="AY587" s="17" t="s">
        <v>150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17" t="s">
        <v>82</v>
      </c>
      <c r="BK587" s="193">
        <f>ROUND(I587*H587,2)</f>
        <v>0</v>
      </c>
      <c r="BL587" s="17" t="s">
        <v>157</v>
      </c>
      <c r="BM587" s="192" t="s">
        <v>695</v>
      </c>
    </row>
    <row r="588" spans="1:65" s="13" customFormat="1" ht="11.25">
      <c r="B588" s="194"/>
      <c r="C588" s="195"/>
      <c r="D588" s="196" t="s">
        <v>162</v>
      </c>
      <c r="E588" s="197" t="s">
        <v>1</v>
      </c>
      <c r="F588" s="198" t="s">
        <v>696</v>
      </c>
      <c r="G588" s="195"/>
      <c r="H588" s="197" t="s">
        <v>1</v>
      </c>
      <c r="I588" s="199"/>
      <c r="J588" s="195"/>
      <c r="K588" s="195"/>
      <c r="L588" s="200"/>
      <c r="M588" s="201"/>
      <c r="N588" s="202"/>
      <c r="O588" s="202"/>
      <c r="P588" s="202"/>
      <c r="Q588" s="202"/>
      <c r="R588" s="202"/>
      <c r="S588" s="202"/>
      <c r="T588" s="203"/>
      <c r="AT588" s="204" t="s">
        <v>162</v>
      </c>
      <c r="AU588" s="204" t="s">
        <v>84</v>
      </c>
      <c r="AV588" s="13" t="s">
        <v>82</v>
      </c>
      <c r="AW588" s="13" t="s">
        <v>32</v>
      </c>
      <c r="AX588" s="13" t="s">
        <v>77</v>
      </c>
      <c r="AY588" s="204" t="s">
        <v>150</v>
      </c>
    </row>
    <row r="589" spans="1:65" s="14" customFormat="1" ht="11.25">
      <c r="B589" s="205"/>
      <c r="C589" s="206"/>
      <c r="D589" s="196" t="s">
        <v>162</v>
      </c>
      <c r="E589" s="207" t="s">
        <v>1</v>
      </c>
      <c r="F589" s="208" t="s">
        <v>697</v>
      </c>
      <c r="G589" s="206"/>
      <c r="H589" s="209">
        <v>10.4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162</v>
      </c>
      <c r="AU589" s="215" t="s">
        <v>84</v>
      </c>
      <c r="AV589" s="14" t="s">
        <v>84</v>
      </c>
      <c r="AW589" s="14" t="s">
        <v>32</v>
      </c>
      <c r="AX589" s="14" t="s">
        <v>82</v>
      </c>
      <c r="AY589" s="215" t="s">
        <v>150</v>
      </c>
    </row>
    <row r="590" spans="1:65" s="2" customFormat="1" ht="33" customHeight="1">
      <c r="A590" s="34"/>
      <c r="B590" s="35"/>
      <c r="C590" s="181" t="s">
        <v>698</v>
      </c>
      <c r="D590" s="181" t="s">
        <v>152</v>
      </c>
      <c r="E590" s="182" t="s">
        <v>699</v>
      </c>
      <c r="F590" s="183" t="s">
        <v>700</v>
      </c>
      <c r="G590" s="184" t="s">
        <v>170</v>
      </c>
      <c r="H590" s="185">
        <v>26.582999999999998</v>
      </c>
      <c r="I590" s="186"/>
      <c r="J590" s="187">
        <f>ROUND(I590*H590,2)</f>
        <v>0</v>
      </c>
      <c r="K590" s="183" t="s">
        <v>156</v>
      </c>
      <c r="L590" s="39"/>
      <c r="M590" s="188" t="s">
        <v>1</v>
      </c>
      <c r="N590" s="189" t="s">
        <v>42</v>
      </c>
      <c r="O590" s="71"/>
      <c r="P590" s="190">
        <f>O590*H590</f>
        <v>0</v>
      </c>
      <c r="Q590" s="190">
        <v>2.5018699999999998</v>
      </c>
      <c r="R590" s="190">
        <f>Q590*H590</f>
        <v>66.507210209999997</v>
      </c>
      <c r="S590" s="190">
        <v>0</v>
      </c>
      <c r="T590" s="191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2" t="s">
        <v>157</v>
      </c>
      <c r="AT590" s="192" t="s">
        <v>152</v>
      </c>
      <c r="AU590" s="192" t="s">
        <v>84</v>
      </c>
      <c r="AY590" s="17" t="s">
        <v>150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17" t="s">
        <v>82</v>
      </c>
      <c r="BK590" s="193">
        <f>ROUND(I590*H590,2)</f>
        <v>0</v>
      </c>
      <c r="BL590" s="17" t="s">
        <v>157</v>
      </c>
      <c r="BM590" s="192" t="s">
        <v>701</v>
      </c>
    </row>
    <row r="591" spans="1:65" s="13" customFormat="1" ht="11.25">
      <c r="B591" s="194"/>
      <c r="C591" s="195"/>
      <c r="D591" s="196" t="s">
        <v>162</v>
      </c>
      <c r="E591" s="197" t="s">
        <v>1</v>
      </c>
      <c r="F591" s="198" t="s">
        <v>257</v>
      </c>
      <c r="G591" s="195"/>
      <c r="H591" s="197" t="s">
        <v>1</v>
      </c>
      <c r="I591" s="199"/>
      <c r="J591" s="195"/>
      <c r="K591" s="195"/>
      <c r="L591" s="200"/>
      <c r="M591" s="201"/>
      <c r="N591" s="202"/>
      <c r="O591" s="202"/>
      <c r="P591" s="202"/>
      <c r="Q591" s="202"/>
      <c r="R591" s="202"/>
      <c r="S591" s="202"/>
      <c r="T591" s="203"/>
      <c r="AT591" s="204" t="s">
        <v>162</v>
      </c>
      <c r="AU591" s="204" t="s">
        <v>84</v>
      </c>
      <c r="AV591" s="13" t="s">
        <v>82</v>
      </c>
      <c r="AW591" s="13" t="s">
        <v>32</v>
      </c>
      <c r="AX591" s="13" t="s">
        <v>77</v>
      </c>
      <c r="AY591" s="204" t="s">
        <v>150</v>
      </c>
    </row>
    <row r="592" spans="1:65" s="14" customFormat="1" ht="11.25">
      <c r="B592" s="205"/>
      <c r="C592" s="206"/>
      <c r="D592" s="196" t="s">
        <v>162</v>
      </c>
      <c r="E592" s="207" t="s">
        <v>1</v>
      </c>
      <c r="F592" s="208" t="s">
        <v>702</v>
      </c>
      <c r="G592" s="206"/>
      <c r="H592" s="209">
        <v>0.70099999999999996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162</v>
      </c>
      <c r="AU592" s="215" t="s">
        <v>84</v>
      </c>
      <c r="AV592" s="14" t="s">
        <v>84</v>
      </c>
      <c r="AW592" s="14" t="s">
        <v>32</v>
      </c>
      <c r="AX592" s="14" t="s">
        <v>77</v>
      </c>
      <c r="AY592" s="215" t="s">
        <v>150</v>
      </c>
    </row>
    <row r="593" spans="2:51" s="13" customFormat="1" ht="11.25">
      <c r="B593" s="194"/>
      <c r="C593" s="195"/>
      <c r="D593" s="196" t="s">
        <v>162</v>
      </c>
      <c r="E593" s="197" t="s">
        <v>1</v>
      </c>
      <c r="F593" s="198" t="s">
        <v>259</v>
      </c>
      <c r="G593" s="195"/>
      <c r="H593" s="197" t="s">
        <v>1</v>
      </c>
      <c r="I593" s="199"/>
      <c r="J593" s="195"/>
      <c r="K593" s="195"/>
      <c r="L593" s="200"/>
      <c r="M593" s="201"/>
      <c r="N593" s="202"/>
      <c r="O593" s="202"/>
      <c r="P593" s="202"/>
      <c r="Q593" s="202"/>
      <c r="R593" s="202"/>
      <c r="S593" s="202"/>
      <c r="T593" s="203"/>
      <c r="AT593" s="204" t="s">
        <v>162</v>
      </c>
      <c r="AU593" s="204" t="s">
        <v>84</v>
      </c>
      <c r="AV593" s="13" t="s">
        <v>82</v>
      </c>
      <c r="AW593" s="13" t="s">
        <v>32</v>
      </c>
      <c r="AX593" s="13" t="s">
        <v>77</v>
      </c>
      <c r="AY593" s="204" t="s">
        <v>150</v>
      </c>
    </row>
    <row r="594" spans="2:51" s="14" customFormat="1" ht="11.25">
      <c r="B594" s="205"/>
      <c r="C594" s="206"/>
      <c r="D594" s="196" t="s">
        <v>162</v>
      </c>
      <c r="E594" s="207" t="s">
        <v>1</v>
      </c>
      <c r="F594" s="208" t="s">
        <v>703</v>
      </c>
      <c r="G594" s="206"/>
      <c r="H594" s="209">
        <v>0.26800000000000002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162</v>
      </c>
      <c r="AU594" s="215" t="s">
        <v>84</v>
      </c>
      <c r="AV594" s="14" t="s">
        <v>84</v>
      </c>
      <c r="AW594" s="14" t="s">
        <v>32</v>
      </c>
      <c r="AX594" s="14" t="s">
        <v>77</v>
      </c>
      <c r="AY594" s="215" t="s">
        <v>150</v>
      </c>
    </row>
    <row r="595" spans="2:51" s="13" customFormat="1" ht="11.25">
      <c r="B595" s="194"/>
      <c r="C595" s="195"/>
      <c r="D595" s="196" t="s">
        <v>162</v>
      </c>
      <c r="E595" s="197" t="s">
        <v>1</v>
      </c>
      <c r="F595" s="198" t="s">
        <v>704</v>
      </c>
      <c r="G595" s="195"/>
      <c r="H595" s="197" t="s">
        <v>1</v>
      </c>
      <c r="I595" s="199"/>
      <c r="J595" s="195"/>
      <c r="K595" s="195"/>
      <c r="L595" s="200"/>
      <c r="M595" s="201"/>
      <c r="N595" s="202"/>
      <c r="O595" s="202"/>
      <c r="P595" s="202"/>
      <c r="Q595" s="202"/>
      <c r="R595" s="202"/>
      <c r="S595" s="202"/>
      <c r="T595" s="203"/>
      <c r="AT595" s="204" t="s">
        <v>162</v>
      </c>
      <c r="AU595" s="204" t="s">
        <v>84</v>
      </c>
      <c r="AV595" s="13" t="s">
        <v>82</v>
      </c>
      <c r="AW595" s="13" t="s">
        <v>32</v>
      </c>
      <c r="AX595" s="13" t="s">
        <v>77</v>
      </c>
      <c r="AY595" s="204" t="s">
        <v>150</v>
      </c>
    </row>
    <row r="596" spans="2:51" s="14" customFormat="1" ht="11.25">
      <c r="B596" s="205"/>
      <c r="C596" s="206"/>
      <c r="D596" s="196" t="s">
        <v>162</v>
      </c>
      <c r="E596" s="207" t="s">
        <v>1</v>
      </c>
      <c r="F596" s="208" t="s">
        <v>705</v>
      </c>
      <c r="G596" s="206"/>
      <c r="H596" s="209">
        <v>4.9790000000000001</v>
      </c>
      <c r="I596" s="210"/>
      <c r="J596" s="206"/>
      <c r="K596" s="206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162</v>
      </c>
      <c r="AU596" s="215" t="s">
        <v>84</v>
      </c>
      <c r="AV596" s="14" t="s">
        <v>84</v>
      </c>
      <c r="AW596" s="14" t="s">
        <v>32</v>
      </c>
      <c r="AX596" s="14" t="s">
        <v>77</v>
      </c>
      <c r="AY596" s="215" t="s">
        <v>150</v>
      </c>
    </row>
    <row r="597" spans="2:51" s="13" customFormat="1" ht="11.25">
      <c r="B597" s="194"/>
      <c r="C597" s="195"/>
      <c r="D597" s="196" t="s">
        <v>162</v>
      </c>
      <c r="E597" s="197" t="s">
        <v>1</v>
      </c>
      <c r="F597" s="198" t="s">
        <v>706</v>
      </c>
      <c r="G597" s="195"/>
      <c r="H597" s="197" t="s">
        <v>1</v>
      </c>
      <c r="I597" s="199"/>
      <c r="J597" s="195"/>
      <c r="K597" s="195"/>
      <c r="L597" s="200"/>
      <c r="M597" s="201"/>
      <c r="N597" s="202"/>
      <c r="O597" s="202"/>
      <c r="P597" s="202"/>
      <c r="Q597" s="202"/>
      <c r="R597" s="202"/>
      <c r="S597" s="202"/>
      <c r="T597" s="203"/>
      <c r="AT597" s="204" t="s">
        <v>162</v>
      </c>
      <c r="AU597" s="204" t="s">
        <v>84</v>
      </c>
      <c r="AV597" s="13" t="s">
        <v>82</v>
      </c>
      <c r="AW597" s="13" t="s">
        <v>32</v>
      </c>
      <c r="AX597" s="13" t="s">
        <v>77</v>
      </c>
      <c r="AY597" s="204" t="s">
        <v>150</v>
      </c>
    </row>
    <row r="598" spans="2:51" s="14" customFormat="1" ht="11.25">
      <c r="B598" s="205"/>
      <c r="C598" s="206"/>
      <c r="D598" s="196" t="s">
        <v>162</v>
      </c>
      <c r="E598" s="207" t="s">
        <v>1</v>
      </c>
      <c r="F598" s="208" t="s">
        <v>707</v>
      </c>
      <c r="G598" s="206"/>
      <c r="H598" s="209">
        <v>7.3840000000000003</v>
      </c>
      <c r="I598" s="210"/>
      <c r="J598" s="206"/>
      <c r="K598" s="206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162</v>
      </c>
      <c r="AU598" s="215" t="s">
        <v>84</v>
      </c>
      <c r="AV598" s="14" t="s">
        <v>84</v>
      </c>
      <c r="AW598" s="14" t="s">
        <v>32</v>
      </c>
      <c r="AX598" s="14" t="s">
        <v>77</v>
      </c>
      <c r="AY598" s="215" t="s">
        <v>150</v>
      </c>
    </row>
    <row r="599" spans="2:51" s="13" customFormat="1" ht="11.25">
      <c r="B599" s="194"/>
      <c r="C599" s="195"/>
      <c r="D599" s="196" t="s">
        <v>162</v>
      </c>
      <c r="E599" s="197" t="s">
        <v>1</v>
      </c>
      <c r="F599" s="198" t="s">
        <v>708</v>
      </c>
      <c r="G599" s="195"/>
      <c r="H599" s="197" t="s">
        <v>1</v>
      </c>
      <c r="I599" s="199"/>
      <c r="J599" s="195"/>
      <c r="K599" s="195"/>
      <c r="L599" s="200"/>
      <c r="M599" s="201"/>
      <c r="N599" s="202"/>
      <c r="O599" s="202"/>
      <c r="P599" s="202"/>
      <c r="Q599" s="202"/>
      <c r="R599" s="202"/>
      <c r="S599" s="202"/>
      <c r="T599" s="203"/>
      <c r="AT599" s="204" t="s">
        <v>162</v>
      </c>
      <c r="AU599" s="204" t="s">
        <v>84</v>
      </c>
      <c r="AV599" s="13" t="s">
        <v>82</v>
      </c>
      <c r="AW599" s="13" t="s">
        <v>32</v>
      </c>
      <c r="AX599" s="13" t="s">
        <v>77</v>
      </c>
      <c r="AY599" s="204" t="s">
        <v>150</v>
      </c>
    </row>
    <row r="600" spans="2:51" s="14" customFormat="1" ht="11.25">
      <c r="B600" s="205"/>
      <c r="C600" s="206"/>
      <c r="D600" s="196" t="s">
        <v>162</v>
      </c>
      <c r="E600" s="207" t="s">
        <v>1</v>
      </c>
      <c r="F600" s="208" t="s">
        <v>709</v>
      </c>
      <c r="G600" s="206"/>
      <c r="H600" s="209">
        <v>0.54500000000000004</v>
      </c>
      <c r="I600" s="210"/>
      <c r="J600" s="206"/>
      <c r="K600" s="206"/>
      <c r="L600" s="211"/>
      <c r="M600" s="212"/>
      <c r="N600" s="213"/>
      <c r="O600" s="213"/>
      <c r="P600" s="213"/>
      <c r="Q600" s="213"/>
      <c r="R600" s="213"/>
      <c r="S600" s="213"/>
      <c r="T600" s="214"/>
      <c r="AT600" s="215" t="s">
        <v>162</v>
      </c>
      <c r="AU600" s="215" t="s">
        <v>84</v>
      </c>
      <c r="AV600" s="14" t="s">
        <v>84</v>
      </c>
      <c r="AW600" s="14" t="s">
        <v>32</v>
      </c>
      <c r="AX600" s="14" t="s">
        <v>77</v>
      </c>
      <c r="AY600" s="215" t="s">
        <v>150</v>
      </c>
    </row>
    <row r="601" spans="2:51" s="13" customFormat="1" ht="11.25">
      <c r="B601" s="194"/>
      <c r="C601" s="195"/>
      <c r="D601" s="196" t="s">
        <v>162</v>
      </c>
      <c r="E601" s="197" t="s">
        <v>1</v>
      </c>
      <c r="F601" s="198" t="s">
        <v>710</v>
      </c>
      <c r="G601" s="195"/>
      <c r="H601" s="197" t="s">
        <v>1</v>
      </c>
      <c r="I601" s="199"/>
      <c r="J601" s="195"/>
      <c r="K601" s="195"/>
      <c r="L601" s="200"/>
      <c r="M601" s="201"/>
      <c r="N601" s="202"/>
      <c r="O601" s="202"/>
      <c r="P601" s="202"/>
      <c r="Q601" s="202"/>
      <c r="R601" s="202"/>
      <c r="S601" s="202"/>
      <c r="T601" s="203"/>
      <c r="AT601" s="204" t="s">
        <v>162</v>
      </c>
      <c r="AU601" s="204" t="s">
        <v>84</v>
      </c>
      <c r="AV601" s="13" t="s">
        <v>82</v>
      </c>
      <c r="AW601" s="13" t="s">
        <v>32</v>
      </c>
      <c r="AX601" s="13" t="s">
        <v>77</v>
      </c>
      <c r="AY601" s="204" t="s">
        <v>150</v>
      </c>
    </row>
    <row r="602" spans="2:51" s="14" customFormat="1" ht="11.25">
      <c r="B602" s="205"/>
      <c r="C602" s="206"/>
      <c r="D602" s="196" t="s">
        <v>162</v>
      </c>
      <c r="E602" s="207" t="s">
        <v>1</v>
      </c>
      <c r="F602" s="208" t="s">
        <v>711</v>
      </c>
      <c r="G602" s="206"/>
      <c r="H602" s="209">
        <v>0.996</v>
      </c>
      <c r="I602" s="210"/>
      <c r="J602" s="206"/>
      <c r="K602" s="206"/>
      <c r="L602" s="211"/>
      <c r="M602" s="212"/>
      <c r="N602" s="213"/>
      <c r="O602" s="213"/>
      <c r="P602" s="213"/>
      <c r="Q602" s="213"/>
      <c r="R602" s="213"/>
      <c r="S602" s="213"/>
      <c r="T602" s="214"/>
      <c r="AT602" s="215" t="s">
        <v>162</v>
      </c>
      <c r="AU602" s="215" t="s">
        <v>84</v>
      </c>
      <c r="AV602" s="14" t="s">
        <v>84</v>
      </c>
      <c r="AW602" s="14" t="s">
        <v>32</v>
      </c>
      <c r="AX602" s="14" t="s">
        <v>77</v>
      </c>
      <c r="AY602" s="215" t="s">
        <v>150</v>
      </c>
    </row>
    <row r="603" spans="2:51" s="13" customFormat="1" ht="11.25">
      <c r="B603" s="194"/>
      <c r="C603" s="195"/>
      <c r="D603" s="196" t="s">
        <v>162</v>
      </c>
      <c r="E603" s="197" t="s">
        <v>1</v>
      </c>
      <c r="F603" s="198" t="s">
        <v>712</v>
      </c>
      <c r="G603" s="195"/>
      <c r="H603" s="197" t="s">
        <v>1</v>
      </c>
      <c r="I603" s="199"/>
      <c r="J603" s="195"/>
      <c r="K603" s="195"/>
      <c r="L603" s="200"/>
      <c r="M603" s="201"/>
      <c r="N603" s="202"/>
      <c r="O603" s="202"/>
      <c r="P603" s="202"/>
      <c r="Q603" s="202"/>
      <c r="R603" s="202"/>
      <c r="S603" s="202"/>
      <c r="T603" s="203"/>
      <c r="AT603" s="204" t="s">
        <v>162</v>
      </c>
      <c r="AU603" s="204" t="s">
        <v>84</v>
      </c>
      <c r="AV603" s="13" t="s">
        <v>82</v>
      </c>
      <c r="AW603" s="13" t="s">
        <v>32</v>
      </c>
      <c r="AX603" s="13" t="s">
        <v>77</v>
      </c>
      <c r="AY603" s="204" t="s">
        <v>150</v>
      </c>
    </row>
    <row r="604" spans="2:51" s="14" customFormat="1" ht="11.25">
      <c r="B604" s="205"/>
      <c r="C604" s="206"/>
      <c r="D604" s="196" t="s">
        <v>162</v>
      </c>
      <c r="E604" s="207" t="s">
        <v>1</v>
      </c>
      <c r="F604" s="208" t="s">
        <v>713</v>
      </c>
      <c r="G604" s="206"/>
      <c r="H604" s="209">
        <v>4.6580000000000004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162</v>
      </c>
      <c r="AU604" s="215" t="s">
        <v>84</v>
      </c>
      <c r="AV604" s="14" t="s">
        <v>84</v>
      </c>
      <c r="AW604" s="14" t="s">
        <v>32</v>
      </c>
      <c r="AX604" s="14" t="s">
        <v>77</v>
      </c>
      <c r="AY604" s="215" t="s">
        <v>150</v>
      </c>
    </row>
    <row r="605" spans="2:51" s="13" customFormat="1" ht="11.25">
      <c r="B605" s="194"/>
      <c r="C605" s="195"/>
      <c r="D605" s="196" t="s">
        <v>162</v>
      </c>
      <c r="E605" s="197" t="s">
        <v>1</v>
      </c>
      <c r="F605" s="198" t="s">
        <v>714</v>
      </c>
      <c r="G605" s="195"/>
      <c r="H605" s="197" t="s">
        <v>1</v>
      </c>
      <c r="I605" s="199"/>
      <c r="J605" s="195"/>
      <c r="K605" s="195"/>
      <c r="L605" s="200"/>
      <c r="M605" s="201"/>
      <c r="N605" s="202"/>
      <c r="O605" s="202"/>
      <c r="P605" s="202"/>
      <c r="Q605" s="202"/>
      <c r="R605" s="202"/>
      <c r="S605" s="202"/>
      <c r="T605" s="203"/>
      <c r="AT605" s="204" t="s">
        <v>162</v>
      </c>
      <c r="AU605" s="204" t="s">
        <v>84</v>
      </c>
      <c r="AV605" s="13" t="s">
        <v>82</v>
      </c>
      <c r="AW605" s="13" t="s">
        <v>32</v>
      </c>
      <c r="AX605" s="13" t="s">
        <v>77</v>
      </c>
      <c r="AY605" s="204" t="s">
        <v>150</v>
      </c>
    </row>
    <row r="606" spans="2:51" s="14" customFormat="1" ht="11.25">
      <c r="B606" s="205"/>
      <c r="C606" s="206"/>
      <c r="D606" s="196" t="s">
        <v>162</v>
      </c>
      <c r="E606" s="207" t="s">
        <v>1</v>
      </c>
      <c r="F606" s="208" t="s">
        <v>715</v>
      </c>
      <c r="G606" s="206"/>
      <c r="H606" s="209">
        <v>6.7919999999999998</v>
      </c>
      <c r="I606" s="210"/>
      <c r="J606" s="206"/>
      <c r="K606" s="206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162</v>
      </c>
      <c r="AU606" s="215" t="s">
        <v>84</v>
      </c>
      <c r="AV606" s="14" t="s">
        <v>84</v>
      </c>
      <c r="AW606" s="14" t="s">
        <v>32</v>
      </c>
      <c r="AX606" s="14" t="s">
        <v>77</v>
      </c>
      <c r="AY606" s="215" t="s">
        <v>150</v>
      </c>
    </row>
    <row r="607" spans="2:51" s="13" customFormat="1" ht="11.25">
      <c r="B607" s="194"/>
      <c r="C607" s="195"/>
      <c r="D607" s="196" t="s">
        <v>162</v>
      </c>
      <c r="E607" s="197" t="s">
        <v>1</v>
      </c>
      <c r="F607" s="198" t="s">
        <v>716</v>
      </c>
      <c r="G607" s="195"/>
      <c r="H607" s="197" t="s">
        <v>1</v>
      </c>
      <c r="I607" s="199"/>
      <c r="J607" s="195"/>
      <c r="K607" s="195"/>
      <c r="L607" s="200"/>
      <c r="M607" s="201"/>
      <c r="N607" s="202"/>
      <c r="O607" s="202"/>
      <c r="P607" s="202"/>
      <c r="Q607" s="202"/>
      <c r="R607" s="202"/>
      <c r="S607" s="202"/>
      <c r="T607" s="203"/>
      <c r="AT607" s="204" t="s">
        <v>162</v>
      </c>
      <c r="AU607" s="204" t="s">
        <v>84</v>
      </c>
      <c r="AV607" s="13" t="s">
        <v>82</v>
      </c>
      <c r="AW607" s="13" t="s">
        <v>32</v>
      </c>
      <c r="AX607" s="13" t="s">
        <v>77</v>
      </c>
      <c r="AY607" s="204" t="s">
        <v>150</v>
      </c>
    </row>
    <row r="608" spans="2:51" s="14" customFormat="1" ht="11.25">
      <c r="B608" s="205"/>
      <c r="C608" s="206"/>
      <c r="D608" s="196" t="s">
        <v>162</v>
      </c>
      <c r="E608" s="207" t="s">
        <v>1</v>
      </c>
      <c r="F608" s="208" t="s">
        <v>717</v>
      </c>
      <c r="G608" s="206"/>
      <c r="H608" s="209">
        <v>0.26</v>
      </c>
      <c r="I608" s="210"/>
      <c r="J608" s="206"/>
      <c r="K608" s="206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162</v>
      </c>
      <c r="AU608" s="215" t="s">
        <v>84</v>
      </c>
      <c r="AV608" s="14" t="s">
        <v>84</v>
      </c>
      <c r="AW608" s="14" t="s">
        <v>32</v>
      </c>
      <c r="AX608" s="14" t="s">
        <v>77</v>
      </c>
      <c r="AY608" s="215" t="s">
        <v>150</v>
      </c>
    </row>
    <row r="609" spans="1:65" s="15" customFormat="1" ht="11.25">
      <c r="B609" s="216"/>
      <c r="C609" s="217"/>
      <c r="D609" s="196" t="s">
        <v>162</v>
      </c>
      <c r="E609" s="218" t="s">
        <v>1</v>
      </c>
      <c r="F609" s="219" t="s">
        <v>166</v>
      </c>
      <c r="G609" s="217"/>
      <c r="H609" s="220">
        <v>26.583000000000002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162</v>
      </c>
      <c r="AU609" s="226" t="s">
        <v>84</v>
      </c>
      <c r="AV609" s="15" t="s">
        <v>157</v>
      </c>
      <c r="AW609" s="15" t="s">
        <v>32</v>
      </c>
      <c r="AX609" s="15" t="s">
        <v>82</v>
      </c>
      <c r="AY609" s="226" t="s">
        <v>150</v>
      </c>
    </row>
    <row r="610" spans="1:65" s="2" customFormat="1" ht="16.5" customHeight="1">
      <c r="A610" s="34"/>
      <c r="B610" s="35"/>
      <c r="C610" s="181" t="s">
        <v>718</v>
      </c>
      <c r="D610" s="181" t="s">
        <v>152</v>
      </c>
      <c r="E610" s="182" t="s">
        <v>719</v>
      </c>
      <c r="F610" s="183" t="s">
        <v>720</v>
      </c>
      <c r="G610" s="184" t="s">
        <v>209</v>
      </c>
      <c r="H610" s="185">
        <v>1.643</v>
      </c>
      <c r="I610" s="186"/>
      <c r="J610" s="187">
        <f>ROUND(I610*H610,2)</f>
        <v>0</v>
      </c>
      <c r="K610" s="183" t="s">
        <v>156</v>
      </c>
      <c r="L610" s="39"/>
      <c r="M610" s="188" t="s">
        <v>1</v>
      </c>
      <c r="N610" s="189" t="s">
        <v>42</v>
      </c>
      <c r="O610" s="71"/>
      <c r="P610" s="190">
        <f>O610*H610</f>
        <v>0</v>
      </c>
      <c r="Q610" s="190">
        <v>1.06277</v>
      </c>
      <c r="R610" s="190">
        <f>Q610*H610</f>
        <v>1.7461311100000001</v>
      </c>
      <c r="S610" s="190">
        <v>0</v>
      </c>
      <c r="T610" s="191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192" t="s">
        <v>157</v>
      </c>
      <c r="AT610" s="192" t="s">
        <v>152</v>
      </c>
      <c r="AU610" s="192" t="s">
        <v>84</v>
      </c>
      <c r="AY610" s="17" t="s">
        <v>150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17" t="s">
        <v>82</v>
      </c>
      <c r="BK610" s="193">
        <f>ROUND(I610*H610,2)</f>
        <v>0</v>
      </c>
      <c r="BL610" s="17" t="s">
        <v>157</v>
      </c>
      <c r="BM610" s="192" t="s">
        <v>721</v>
      </c>
    </row>
    <row r="611" spans="1:65" s="13" customFormat="1" ht="11.25">
      <c r="B611" s="194"/>
      <c r="C611" s="195"/>
      <c r="D611" s="196" t="s">
        <v>162</v>
      </c>
      <c r="E611" s="197" t="s">
        <v>1</v>
      </c>
      <c r="F611" s="198" t="s">
        <v>257</v>
      </c>
      <c r="G611" s="195"/>
      <c r="H611" s="197" t="s">
        <v>1</v>
      </c>
      <c r="I611" s="199"/>
      <c r="J611" s="195"/>
      <c r="K611" s="195"/>
      <c r="L611" s="200"/>
      <c r="M611" s="201"/>
      <c r="N611" s="202"/>
      <c r="O611" s="202"/>
      <c r="P611" s="202"/>
      <c r="Q611" s="202"/>
      <c r="R611" s="202"/>
      <c r="S611" s="202"/>
      <c r="T611" s="203"/>
      <c r="AT611" s="204" t="s">
        <v>162</v>
      </c>
      <c r="AU611" s="204" t="s">
        <v>84</v>
      </c>
      <c r="AV611" s="13" t="s">
        <v>82</v>
      </c>
      <c r="AW611" s="13" t="s">
        <v>32</v>
      </c>
      <c r="AX611" s="13" t="s">
        <v>77</v>
      </c>
      <c r="AY611" s="204" t="s">
        <v>150</v>
      </c>
    </row>
    <row r="612" spans="1:65" s="14" customFormat="1" ht="11.25">
      <c r="B612" s="205"/>
      <c r="C612" s="206"/>
      <c r="D612" s="196" t="s">
        <v>162</v>
      </c>
      <c r="E612" s="207" t="s">
        <v>1</v>
      </c>
      <c r="F612" s="208" t="s">
        <v>722</v>
      </c>
      <c r="G612" s="206"/>
      <c r="H612" s="209">
        <v>4.7E-2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162</v>
      </c>
      <c r="AU612" s="215" t="s">
        <v>84</v>
      </c>
      <c r="AV612" s="14" t="s">
        <v>84</v>
      </c>
      <c r="AW612" s="14" t="s">
        <v>32</v>
      </c>
      <c r="AX612" s="14" t="s">
        <v>77</v>
      </c>
      <c r="AY612" s="215" t="s">
        <v>150</v>
      </c>
    </row>
    <row r="613" spans="1:65" s="13" customFormat="1" ht="11.25">
      <c r="B613" s="194"/>
      <c r="C613" s="195"/>
      <c r="D613" s="196" t="s">
        <v>162</v>
      </c>
      <c r="E613" s="197" t="s">
        <v>1</v>
      </c>
      <c r="F613" s="198" t="s">
        <v>259</v>
      </c>
      <c r="G613" s="195"/>
      <c r="H613" s="197" t="s">
        <v>1</v>
      </c>
      <c r="I613" s="199"/>
      <c r="J613" s="195"/>
      <c r="K613" s="195"/>
      <c r="L613" s="200"/>
      <c r="M613" s="201"/>
      <c r="N613" s="202"/>
      <c r="O613" s="202"/>
      <c r="P613" s="202"/>
      <c r="Q613" s="202"/>
      <c r="R613" s="202"/>
      <c r="S613" s="202"/>
      <c r="T613" s="203"/>
      <c r="AT613" s="204" t="s">
        <v>162</v>
      </c>
      <c r="AU613" s="204" t="s">
        <v>84</v>
      </c>
      <c r="AV613" s="13" t="s">
        <v>82</v>
      </c>
      <c r="AW613" s="13" t="s">
        <v>32</v>
      </c>
      <c r="AX613" s="13" t="s">
        <v>77</v>
      </c>
      <c r="AY613" s="204" t="s">
        <v>150</v>
      </c>
    </row>
    <row r="614" spans="1:65" s="14" customFormat="1" ht="11.25">
      <c r="B614" s="205"/>
      <c r="C614" s="206"/>
      <c r="D614" s="196" t="s">
        <v>162</v>
      </c>
      <c r="E614" s="207" t="s">
        <v>1</v>
      </c>
      <c r="F614" s="208" t="s">
        <v>723</v>
      </c>
      <c r="G614" s="206"/>
      <c r="H614" s="209">
        <v>1.9E-2</v>
      </c>
      <c r="I614" s="210"/>
      <c r="J614" s="206"/>
      <c r="K614" s="206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162</v>
      </c>
      <c r="AU614" s="215" t="s">
        <v>84</v>
      </c>
      <c r="AV614" s="14" t="s">
        <v>84</v>
      </c>
      <c r="AW614" s="14" t="s">
        <v>32</v>
      </c>
      <c r="AX614" s="14" t="s">
        <v>77</v>
      </c>
      <c r="AY614" s="215" t="s">
        <v>150</v>
      </c>
    </row>
    <row r="615" spans="1:65" s="13" customFormat="1" ht="11.25">
      <c r="B615" s="194"/>
      <c r="C615" s="195"/>
      <c r="D615" s="196" t="s">
        <v>162</v>
      </c>
      <c r="E615" s="197" t="s">
        <v>1</v>
      </c>
      <c r="F615" s="198" t="s">
        <v>704</v>
      </c>
      <c r="G615" s="195"/>
      <c r="H615" s="197" t="s">
        <v>1</v>
      </c>
      <c r="I615" s="199"/>
      <c r="J615" s="195"/>
      <c r="K615" s="195"/>
      <c r="L615" s="200"/>
      <c r="M615" s="201"/>
      <c r="N615" s="202"/>
      <c r="O615" s="202"/>
      <c r="P615" s="202"/>
      <c r="Q615" s="202"/>
      <c r="R615" s="202"/>
      <c r="S615" s="202"/>
      <c r="T615" s="203"/>
      <c r="AT615" s="204" t="s">
        <v>162</v>
      </c>
      <c r="AU615" s="204" t="s">
        <v>84</v>
      </c>
      <c r="AV615" s="13" t="s">
        <v>82</v>
      </c>
      <c r="AW615" s="13" t="s">
        <v>32</v>
      </c>
      <c r="AX615" s="13" t="s">
        <v>77</v>
      </c>
      <c r="AY615" s="204" t="s">
        <v>150</v>
      </c>
    </row>
    <row r="616" spans="1:65" s="14" customFormat="1" ht="11.25">
      <c r="B616" s="205"/>
      <c r="C616" s="206"/>
      <c r="D616" s="196" t="s">
        <v>162</v>
      </c>
      <c r="E616" s="207" t="s">
        <v>1</v>
      </c>
      <c r="F616" s="208" t="s">
        <v>724</v>
      </c>
      <c r="G616" s="206"/>
      <c r="H616" s="209">
        <v>0.29399999999999998</v>
      </c>
      <c r="I616" s="210"/>
      <c r="J616" s="206"/>
      <c r="K616" s="206"/>
      <c r="L616" s="211"/>
      <c r="M616" s="212"/>
      <c r="N616" s="213"/>
      <c r="O616" s="213"/>
      <c r="P616" s="213"/>
      <c r="Q616" s="213"/>
      <c r="R616" s="213"/>
      <c r="S616" s="213"/>
      <c r="T616" s="214"/>
      <c r="AT616" s="215" t="s">
        <v>162</v>
      </c>
      <c r="AU616" s="215" t="s">
        <v>84</v>
      </c>
      <c r="AV616" s="14" t="s">
        <v>84</v>
      </c>
      <c r="AW616" s="14" t="s">
        <v>32</v>
      </c>
      <c r="AX616" s="14" t="s">
        <v>77</v>
      </c>
      <c r="AY616" s="215" t="s">
        <v>150</v>
      </c>
    </row>
    <row r="617" spans="1:65" s="13" customFormat="1" ht="11.25">
      <c r="B617" s="194"/>
      <c r="C617" s="195"/>
      <c r="D617" s="196" t="s">
        <v>162</v>
      </c>
      <c r="E617" s="197" t="s">
        <v>1</v>
      </c>
      <c r="F617" s="198" t="s">
        <v>706</v>
      </c>
      <c r="G617" s="195"/>
      <c r="H617" s="197" t="s">
        <v>1</v>
      </c>
      <c r="I617" s="199"/>
      <c r="J617" s="195"/>
      <c r="K617" s="195"/>
      <c r="L617" s="200"/>
      <c r="M617" s="201"/>
      <c r="N617" s="202"/>
      <c r="O617" s="202"/>
      <c r="P617" s="202"/>
      <c r="Q617" s="202"/>
      <c r="R617" s="202"/>
      <c r="S617" s="202"/>
      <c r="T617" s="203"/>
      <c r="AT617" s="204" t="s">
        <v>162</v>
      </c>
      <c r="AU617" s="204" t="s">
        <v>84</v>
      </c>
      <c r="AV617" s="13" t="s">
        <v>82</v>
      </c>
      <c r="AW617" s="13" t="s">
        <v>32</v>
      </c>
      <c r="AX617" s="13" t="s">
        <v>77</v>
      </c>
      <c r="AY617" s="204" t="s">
        <v>150</v>
      </c>
    </row>
    <row r="618" spans="1:65" s="14" customFormat="1" ht="11.25">
      <c r="B618" s="205"/>
      <c r="C618" s="206"/>
      <c r="D618" s="196" t="s">
        <v>162</v>
      </c>
      <c r="E618" s="207" t="s">
        <v>1</v>
      </c>
      <c r="F618" s="208" t="s">
        <v>725</v>
      </c>
      <c r="G618" s="206"/>
      <c r="H618" s="209">
        <v>0.436</v>
      </c>
      <c r="I618" s="210"/>
      <c r="J618" s="206"/>
      <c r="K618" s="206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162</v>
      </c>
      <c r="AU618" s="215" t="s">
        <v>84</v>
      </c>
      <c r="AV618" s="14" t="s">
        <v>84</v>
      </c>
      <c r="AW618" s="14" t="s">
        <v>32</v>
      </c>
      <c r="AX618" s="14" t="s">
        <v>77</v>
      </c>
      <c r="AY618" s="215" t="s">
        <v>150</v>
      </c>
    </row>
    <row r="619" spans="1:65" s="13" customFormat="1" ht="11.25">
      <c r="B619" s="194"/>
      <c r="C619" s="195"/>
      <c r="D619" s="196" t="s">
        <v>162</v>
      </c>
      <c r="E619" s="197" t="s">
        <v>1</v>
      </c>
      <c r="F619" s="198" t="s">
        <v>708</v>
      </c>
      <c r="G619" s="195"/>
      <c r="H619" s="197" t="s">
        <v>1</v>
      </c>
      <c r="I619" s="199"/>
      <c r="J619" s="195"/>
      <c r="K619" s="195"/>
      <c r="L619" s="200"/>
      <c r="M619" s="201"/>
      <c r="N619" s="202"/>
      <c r="O619" s="202"/>
      <c r="P619" s="202"/>
      <c r="Q619" s="202"/>
      <c r="R619" s="202"/>
      <c r="S619" s="202"/>
      <c r="T619" s="203"/>
      <c r="AT619" s="204" t="s">
        <v>162</v>
      </c>
      <c r="AU619" s="204" t="s">
        <v>84</v>
      </c>
      <c r="AV619" s="13" t="s">
        <v>82</v>
      </c>
      <c r="AW619" s="13" t="s">
        <v>32</v>
      </c>
      <c r="AX619" s="13" t="s">
        <v>77</v>
      </c>
      <c r="AY619" s="204" t="s">
        <v>150</v>
      </c>
    </row>
    <row r="620" spans="1:65" s="14" customFormat="1" ht="11.25">
      <c r="B620" s="205"/>
      <c r="C620" s="206"/>
      <c r="D620" s="196" t="s">
        <v>162</v>
      </c>
      <c r="E620" s="207" t="s">
        <v>1</v>
      </c>
      <c r="F620" s="208" t="s">
        <v>726</v>
      </c>
      <c r="G620" s="206"/>
      <c r="H620" s="209">
        <v>3.2000000000000001E-2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162</v>
      </c>
      <c r="AU620" s="215" t="s">
        <v>84</v>
      </c>
      <c r="AV620" s="14" t="s">
        <v>84</v>
      </c>
      <c r="AW620" s="14" t="s">
        <v>32</v>
      </c>
      <c r="AX620" s="14" t="s">
        <v>77</v>
      </c>
      <c r="AY620" s="215" t="s">
        <v>150</v>
      </c>
    </row>
    <row r="621" spans="1:65" s="13" customFormat="1" ht="11.25">
      <c r="B621" s="194"/>
      <c r="C621" s="195"/>
      <c r="D621" s="196" t="s">
        <v>162</v>
      </c>
      <c r="E621" s="197" t="s">
        <v>1</v>
      </c>
      <c r="F621" s="198" t="s">
        <v>710</v>
      </c>
      <c r="G621" s="195"/>
      <c r="H621" s="197" t="s">
        <v>1</v>
      </c>
      <c r="I621" s="199"/>
      <c r="J621" s="195"/>
      <c r="K621" s="195"/>
      <c r="L621" s="200"/>
      <c r="M621" s="201"/>
      <c r="N621" s="202"/>
      <c r="O621" s="202"/>
      <c r="P621" s="202"/>
      <c r="Q621" s="202"/>
      <c r="R621" s="202"/>
      <c r="S621" s="202"/>
      <c r="T621" s="203"/>
      <c r="AT621" s="204" t="s">
        <v>162</v>
      </c>
      <c r="AU621" s="204" t="s">
        <v>84</v>
      </c>
      <c r="AV621" s="13" t="s">
        <v>82</v>
      </c>
      <c r="AW621" s="13" t="s">
        <v>32</v>
      </c>
      <c r="AX621" s="13" t="s">
        <v>77</v>
      </c>
      <c r="AY621" s="204" t="s">
        <v>150</v>
      </c>
    </row>
    <row r="622" spans="1:65" s="14" customFormat="1" ht="11.25">
      <c r="B622" s="205"/>
      <c r="C622" s="206"/>
      <c r="D622" s="196" t="s">
        <v>162</v>
      </c>
      <c r="E622" s="207" t="s">
        <v>1</v>
      </c>
      <c r="F622" s="208" t="s">
        <v>727</v>
      </c>
      <c r="G622" s="206"/>
      <c r="H622" s="209">
        <v>5.8999999999999997E-2</v>
      </c>
      <c r="I622" s="210"/>
      <c r="J622" s="206"/>
      <c r="K622" s="206"/>
      <c r="L622" s="211"/>
      <c r="M622" s="212"/>
      <c r="N622" s="213"/>
      <c r="O622" s="213"/>
      <c r="P622" s="213"/>
      <c r="Q622" s="213"/>
      <c r="R622" s="213"/>
      <c r="S622" s="213"/>
      <c r="T622" s="214"/>
      <c r="AT622" s="215" t="s">
        <v>162</v>
      </c>
      <c r="AU622" s="215" t="s">
        <v>84</v>
      </c>
      <c r="AV622" s="14" t="s">
        <v>84</v>
      </c>
      <c r="AW622" s="14" t="s">
        <v>32</v>
      </c>
      <c r="AX622" s="14" t="s">
        <v>77</v>
      </c>
      <c r="AY622" s="215" t="s">
        <v>150</v>
      </c>
    </row>
    <row r="623" spans="1:65" s="13" customFormat="1" ht="11.25">
      <c r="B623" s="194"/>
      <c r="C623" s="195"/>
      <c r="D623" s="196" t="s">
        <v>162</v>
      </c>
      <c r="E623" s="197" t="s">
        <v>1</v>
      </c>
      <c r="F623" s="198" t="s">
        <v>712</v>
      </c>
      <c r="G623" s="195"/>
      <c r="H623" s="197" t="s">
        <v>1</v>
      </c>
      <c r="I623" s="199"/>
      <c r="J623" s="195"/>
      <c r="K623" s="195"/>
      <c r="L623" s="200"/>
      <c r="M623" s="201"/>
      <c r="N623" s="202"/>
      <c r="O623" s="202"/>
      <c r="P623" s="202"/>
      <c r="Q623" s="202"/>
      <c r="R623" s="202"/>
      <c r="S623" s="202"/>
      <c r="T623" s="203"/>
      <c r="AT623" s="204" t="s">
        <v>162</v>
      </c>
      <c r="AU623" s="204" t="s">
        <v>84</v>
      </c>
      <c r="AV623" s="13" t="s">
        <v>82</v>
      </c>
      <c r="AW623" s="13" t="s">
        <v>32</v>
      </c>
      <c r="AX623" s="13" t="s">
        <v>77</v>
      </c>
      <c r="AY623" s="204" t="s">
        <v>150</v>
      </c>
    </row>
    <row r="624" spans="1:65" s="14" customFormat="1" ht="11.25">
      <c r="B624" s="205"/>
      <c r="C624" s="206"/>
      <c r="D624" s="196" t="s">
        <v>162</v>
      </c>
      <c r="E624" s="207" t="s">
        <v>1</v>
      </c>
      <c r="F624" s="208" t="s">
        <v>728</v>
      </c>
      <c r="G624" s="206"/>
      <c r="H624" s="209">
        <v>0.27500000000000002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162</v>
      </c>
      <c r="AU624" s="215" t="s">
        <v>84</v>
      </c>
      <c r="AV624" s="14" t="s">
        <v>84</v>
      </c>
      <c r="AW624" s="14" t="s">
        <v>32</v>
      </c>
      <c r="AX624" s="14" t="s">
        <v>77</v>
      </c>
      <c r="AY624" s="215" t="s">
        <v>150</v>
      </c>
    </row>
    <row r="625" spans="1:65" s="13" customFormat="1" ht="11.25">
      <c r="B625" s="194"/>
      <c r="C625" s="195"/>
      <c r="D625" s="196" t="s">
        <v>162</v>
      </c>
      <c r="E625" s="197" t="s">
        <v>1</v>
      </c>
      <c r="F625" s="198" t="s">
        <v>714</v>
      </c>
      <c r="G625" s="195"/>
      <c r="H625" s="197" t="s">
        <v>1</v>
      </c>
      <c r="I625" s="199"/>
      <c r="J625" s="195"/>
      <c r="K625" s="195"/>
      <c r="L625" s="200"/>
      <c r="M625" s="201"/>
      <c r="N625" s="202"/>
      <c r="O625" s="202"/>
      <c r="P625" s="202"/>
      <c r="Q625" s="202"/>
      <c r="R625" s="202"/>
      <c r="S625" s="202"/>
      <c r="T625" s="203"/>
      <c r="AT625" s="204" t="s">
        <v>162</v>
      </c>
      <c r="AU625" s="204" t="s">
        <v>84</v>
      </c>
      <c r="AV625" s="13" t="s">
        <v>82</v>
      </c>
      <c r="AW625" s="13" t="s">
        <v>32</v>
      </c>
      <c r="AX625" s="13" t="s">
        <v>77</v>
      </c>
      <c r="AY625" s="204" t="s">
        <v>150</v>
      </c>
    </row>
    <row r="626" spans="1:65" s="14" customFormat="1" ht="11.25">
      <c r="B626" s="205"/>
      <c r="C626" s="206"/>
      <c r="D626" s="196" t="s">
        <v>162</v>
      </c>
      <c r="E626" s="207" t="s">
        <v>1</v>
      </c>
      <c r="F626" s="208" t="s">
        <v>729</v>
      </c>
      <c r="G626" s="206"/>
      <c r="H626" s="209">
        <v>0.48099999999999998</v>
      </c>
      <c r="I626" s="210"/>
      <c r="J626" s="206"/>
      <c r="K626" s="206"/>
      <c r="L626" s="211"/>
      <c r="M626" s="212"/>
      <c r="N626" s="213"/>
      <c r="O626" s="213"/>
      <c r="P626" s="213"/>
      <c r="Q626" s="213"/>
      <c r="R626" s="213"/>
      <c r="S626" s="213"/>
      <c r="T626" s="214"/>
      <c r="AT626" s="215" t="s">
        <v>162</v>
      </c>
      <c r="AU626" s="215" t="s">
        <v>84</v>
      </c>
      <c r="AV626" s="14" t="s">
        <v>84</v>
      </c>
      <c r="AW626" s="14" t="s">
        <v>32</v>
      </c>
      <c r="AX626" s="14" t="s">
        <v>77</v>
      </c>
      <c r="AY626" s="215" t="s">
        <v>150</v>
      </c>
    </row>
    <row r="627" spans="1:65" s="15" customFormat="1" ht="11.25">
      <c r="B627" s="216"/>
      <c r="C627" s="217"/>
      <c r="D627" s="196" t="s">
        <v>162</v>
      </c>
      <c r="E627" s="218" t="s">
        <v>1</v>
      </c>
      <c r="F627" s="219" t="s">
        <v>166</v>
      </c>
      <c r="G627" s="217"/>
      <c r="H627" s="220">
        <v>1.6429999999999998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162</v>
      </c>
      <c r="AU627" s="226" t="s">
        <v>84</v>
      </c>
      <c r="AV627" s="15" t="s">
        <v>157</v>
      </c>
      <c r="AW627" s="15" t="s">
        <v>32</v>
      </c>
      <c r="AX627" s="15" t="s">
        <v>82</v>
      </c>
      <c r="AY627" s="226" t="s">
        <v>150</v>
      </c>
    </row>
    <row r="628" spans="1:65" s="2" customFormat="1" ht="24.2" customHeight="1">
      <c r="A628" s="34"/>
      <c r="B628" s="35"/>
      <c r="C628" s="181" t="s">
        <v>730</v>
      </c>
      <c r="D628" s="181" t="s">
        <v>152</v>
      </c>
      <c r="E628" s="182" t="s">
        <v>731</v>
      </c>
      <c r="F628" s="183" t="s">
        <v>732</v>
      </c>
      <c r="G628" s="184" t="s">
        <v>155</v>
      </c>
      <c r="H628" s="185">
        <v>82.99</v>
      </c>
      <c r="I628" s="186"/>
      <c r="J628" s="187">
        <f>ROUND(I628*H628,2)</f>
        <v>0</v>
      </c>
      <c r="K628" s="183" t="s">
        <v>156</v>
      </c>
      <c r="L628" s="39"/>
      <c r="M628" s="188" t="s">
        <v>1</v>
      </c>
      <c r="N628" s="189" t="s">
        <v>42</v>
      </c>
      <c r="O628" s="71"/>
      <c r="P628" s="190">
        <f>O628*H628</f>
        <v>0</v>
      </c>
      <c r="Q628" s="190">
        <v>4.9840000000000002E-2</v>
      </c>
      <c r="R628" s="190">
        <f>Q628*H628</f>
        <v>4.1362215999999998</v>
      </c>
      <c r="S628" s="190">
        <v>0</v>
      </c>
      <c r="T628" s="191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92" t="s">
        <v>157</v>
      </c>
      <c r="AT628" s="192" t="s">
        <v>152</v>
      </c>
      <c r="AU628" s="192" t="s">
        <v>84</v>
      </c>
      <c r="AY628" s="17" t="s">
        <v>150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7" t="s">
        <v>82</v>
      </c>
      <c r="BK628" s="193">
        <f>ROUND(I628*H628,2)</f>
        <v>0</v>
      </c>
      <c r="BL628" s="17" t="s">
        <v>157</v>
      </c>
      <c r="BM628" s="192" t="s">
        <v>733</v>
      </c>
    </row>
    <row r="629" spans="1:65" s="13" customFormat="1" ht="11.25">
      <c r="B629" s="194"/>
      <c r="C629" s="195"/>
      <c r="D629" s="196" t="s">
        <v>162</v>
      </c>
      <c r="E629" s="197" t="s">
        <v>1</v>
      </c>
      <c r="F629" s="198" t="s">
        <v>734</v>
      </c>
      <c r="G629" s="195"/>
      <c r="H629" s="197" t="s">
        <v>1</v>
      </c>
      <c r="I629" s="199"/>
      <c r="J629" s="195"/>
      <c r="K629" s="195"/>
      <c r="L629" s="200"/>
      <c r="M629" s="201"/>
      <c r="N629" s="202"/>
      <c r="O629" s="202"/>
      <c r="P629" s="202"/>
      <c r="Q629" s="202"/>
      <c r="R629" s="202"/>
      <c r="S629" s="202"/>
      <c r="T629" s="203"/>
      <c r="AT629" s="204" t="s">
        <v>162</v>
      </c>
      <c r="AU629" s="204" t="s">
        <v>84</v>
      </c>
      <c r="AV629" s="13" t="s">
        <v>82</v>
      </c>
      <c r="AW629" s="13" t="s">
        <v>32</v>
      </c>
      <c r="AX629" s="13" t="s">
        <v>77</v>
      </c>
      <c r="AY629" s="204" t="s">
        <v>150</v>
      </c>
    </row>
    <row r="630" spans="1:65" s="13" customFormat="1" ht="11.25">
      <c r="B630" s="194"/>
      <c r="C630" s="195"/>
      <c r="D630" s="196" t="s">
        <v>162</v>
      </c>
      <c r="E630" s="197" t="s">
        <v>1</v>
      </c>
      <c r="F630" s="198" t="s">
        <v>704</v>
      </c>
      <c r="G630" s="195"/>
      <c r="H630" s="197" t="s">
        <v>1</v>
      </c>
      <c r="I630" s="199"/>
      <c r="J630" s="195"/>
      <c r="K630" s="195"/>
      <c r="L630" s="200"/>
      <c r="M630" s="201"/>
      <c r="N630" s="202"/>
      <c r="O630" s="202"/>
      <c r="P630" s="202"/>
      <c r="Q630" s="202"/>
      <c r="R630" s="202"/>
      <c r="S630" s="202"/>
      <c r="T630" s="203"/>
      <c r="AT630" s="204" t="s">
        <v>162</v>
      </c>
      <c r="AU630" s="204" t="s">
        <v>84</v>
      </c>
      <c r="AV630" s="13" t="s">
        <v>82</v>
      </c>
      <c r="AW630" s="13" t="s">
        <v>32</v>
      </c>
      <c r="AX630" s="13" t="s">
        <v>77</v>
      </c>
      <c r="AY630" s="204" t="s">
        <v>150</v>
      </c>
    </row>
    <row r="631" spans="1:65" s="14" customFormat="1" ht="11.25">
      <c r="B631" s="205"/>
      <c r="C631" s="206"/>
      <c r="D631" s="196" t="s">
        <v>162</v>
      </c>
      <c r="E631" s="207" t="s">
        <v>1</v>
      </c>
      <c r="F631" s="208" t="s">
        <v>735</v>
      </c>
      <c r="G631" s="206"/>
      <c r="H631" s="209">
        <v>82.99</v>
      </c>
      <c r="I631" s="210"/>
      <c r="J631" s="206"/>
      <c r="K631" s="206"/>
      <c r="L631" s="211"/>
      <c r="M631" s="212"/>
      <c r="N631" s="213"/>
      <c r="O631" s="213"/>
      <c r="P631" s="213"/>
      <c r="Q631" s="213"/>
      <c r="R631" s="213"/>
      <c r="S631" s="213"/>
      <c r="T631" s="214"/>
      <c r="AT631" s="215" t="s">
        <v>162</v>
      </c>
      <c r="AU631" s="215" t="s">
        <v>84</v>
      </c>
      <c r="AV631" s="14" t="s">
        <v>84</v>
      </c>
      <c r="AW631" s="14" t="s">
        <v>32</v>
      </c>
      <c r="AX631" s="14" t="s">
        <v>82</v>
      </c>
      <c r="AY631" s="215" t="s">
        <v>150</v>
      </c>
    </row>
    <row r="632" spans="1:65" s="2" customFormat="1" ht="16.5" customHeight="1">
      <c r="A632" s="34"/>
      <c r="B632" s="35"/>
      <c r="C632" s="181" t="s">
        <v>736</v>
      </c>
      <c r="D632" s="181" t="s">
        <v>152</v>
      </c>
      <c r="E632" s="182" t="s">
        <v>737</v>
      </c>
      <c r="F632" s="183" t="s">
        <v>738</v>
      </c>
      <c r="G632" s="184" t="s">
        <v>155</v>
      </c>
      <c r="H632" s="185">
        <v>445.21</v>
      </c>
      <c r="I632" s="186"/>
      <c r="J632" s="187">
        <f>ROUND(I632*H632,2)</f>
        <v>0</v>
      </c>
      <c r="K632" s="183" t="s">
        <v>156</v>
      </c>
      <c r="L632" s="39"/>
      <c r="M632" s="188" t="s">
        <v>1</v>
      </c>
      <c r="N632" s="189" t="s">
        <v>42</v>
      </c>
      <c r="O632" s="71"/>
      <c r="P632" s="190">
        <f>O632*H632</f>
        <v>0</v>
      </c>
      <c r="Q632" s="190">
        <v>1.2999999999999999E-4</v>
      </c>
      <c r="R632" s="190">
        <f>Q632*H632</f>
        <v>5.7877299999999993E-2</v>
      </c>
      <c r="S632" s="190">
        <v>0</v>
      </c>
      <c r="T632" s="191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92" t="s">
        <v>157</v>
      </c>
      <c r="AT632" s="192" t="s">
        <v>152</v>
      </c>
      <c r="AU632" s="192" t="s">
        <v>84</v>
      </c>
      <c r="AY632" s="17" t="s">
        <v>150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7" t="s">
        <v>82</v>
      </c>
      <c r="BK632" s="193">
        <f>ROUND(I632*H632,2)</f>
        <v>0</v>
      </c>
      <c r="BL632" s="17" t="s">
        <v>157</v>
      </c>
      <c r="BM632" s="192" t="s">
        <v>739</v>
      </c>
    </row>
    <row r="633" spans="1:65" s="13" customFormat="1" ht="11.25">
      <c r="B633" s="194"/>
      <c r="C633" s="195"/>
      <c r="D633" s="196" t="s">
        <v>162</v>
      </c>
      <c r="E633" s="197" t="s">
        <v>1</v>
      </c>
      <c r="F633" s="198" t="s">
        <v>704</v>
      </c>
      <c r="G633" s="195"/>
      <c r="H633" s="197" t="s">
        <v>1</v>
      </c>
      <c r="I633" s="199"/>
      <c r="J633" s="195"/>
      <c r="K633" s="195"/>
      <c r="L633" s="200"/>
      <c r="M633" s="201"/>
      <c r="N633" s="202"/>
      <c r="O633" s="202"/>
      <c r="P633" s="202"/>
      <c r="Q633" s="202"/>
      <c r="R633" s="202"/>
      <c r="S633" s="202"/>
      <c r="T633" s="203"/>
      <c r="AT633" s="204" t="s">
        <v>162</v>
      </c>
      <c r="AU633" s="204" t="s">
        <v>84</v>
      </c>
      <c r="AV633" s="13" t="s">
        <v>82</v>
      </c>
      <c r="AW633" s="13" t="s">
        <v>32</v>
      </c>
      <c r="AX633" s="13" t="s">
        <v>77</v>
      </c>
      <c r="AY633" s="204" t="s">
        <v>150</v>
      </c>
    </row>
    <row r="634" spans="1:65" s="14" customFormat="1" ht="11.25">
      <c r="B634" s="205"/>
      <c r="C634" s="206"/>
      <c r="D634" s="196" t="s">
        <v>162</v>
      </c>
      <c r="E634" s="207" t="s">
        <v>1</v>
      </c>
      <c r="F634" s="208" t="s">
        <v>735</v>
      </c>
      <c r="G634" s="206"/>
      <c r="H634" s="209">
        <v>82.99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162</v>
      </c>
      <c r="AU634" s="215" t="s">
        <v>84</v>
      </c>
      <c r="AV634" s="14" t="s">
        <v>84</v>
      </c>
      <c r="AW634" s="14" t="s">
        <v>32</v>
      </c>
      <c r="AX634" s="14" t="s">
        <v>77</v>
      </c>
      <c r="AY634" s="215" t="s">
        <v>150</v>
      </c>
    </row>
    <row r="635" spans="1:65" s="13" customFormat="1" ht="11.25">
      <c r="B635" s="194"/>
      <c r="C635" s="195"/>
      <c r="D635" s="196" t="s">
        <v>162</v>
      </c>
      <c r="E635" s="197" t="s">
        <v>1</v>
      </c>
      <c r="F635" s="198" t="s">
        <v>706</v>
      </c>
      <c r="G635" s="195"/>
      <c r="H635" s="197" t="s">
        <v>1</v>
      </c>
      <c r="I635" s="199"/>
      <c r="J635" s="195"/>
      <c r="K635" s="195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162</v>
      </c>
      <c r="AU635" s="204" t="s">
        <v>84</v>
      </c>
      <c r="AV635" s="13" t="s">
        <v>82</v>
      </c>
      <c r="AW635" s="13" t="s">
        <v>32</v>
      </c>
      <c r="AX635" s="13" t="s">
        <v>77</v>
      </c>
      <c r="AY635" s="204" t="s">
        <v>150</v>
      </c>
    </row>
    <row r="636" spans="1:65" s="14" customFormat="1" ht="11.25">
      <c r="B636" s="205"/>
      <c r="C636" s="206"/>
      <c r="D636" s="196" t="s">
        <v>162</v>
      </c>
      <c r="E636" s="207" t="s">
        <v>1</v>
      </c>
      <c r="F636" s="208" t="s">
        <v>740</v>
      </c>
      <c r="G636" s="206"/>
      <c r="H636" s="209">
        <v>123.07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162</v>
      </c>
      <c r="AU636" s="215" t="s">
        <v>84</v>
      </c>
      <c r="AV636" s="14" t="s">
        <v>84</v>
      </c>
      <c r="AW636" s="14" t="s">
        <v>32</v>
      </c>
      <c r="AX636" s="14" t="s">
        <v>77</v>
      </c>
      <c r="AY636" s="215" t="s">
        <v>150</v>
      </c>
    </row>
    <row r="637" spans="1:65" s="13" customFormat="1" ht="11.25">
      <c r="B637" s="194"/>
      <c r="C637" s="195"/>
      <c r="D637" s="196" t="s">
        <v>162</v>
      </c>
      <c r="E637" s="197" t="s">
        <v>1</v>
      </c>
      <c r="F637" s="198" t="s">
        <v>708</v>
      </c>
      <c r="G637" s="195"/>
      <c r="H637" s="197" t="s">
        <v>1</v>
      </c>
      <c r="I637" s="199"/>
      <c r="J637" s="195"/>
      <c r="K637" s="195"/>
      <c r="L637" s="200"/>
      <c r="M637" s="201"/>
      <c r="N637" s="202"/>
      <c r="O637" s="202"/>
      <c r="P637" s="202"/>
      <c r="Q637" s="202"/>
      <c r="R637" s="202"/>
      <c r="S637" s="202"/>
      <c r="T637" s="203"/>
      <c r="AT637" s="204" t="s">
        <v>162</v>
      </c>
      <c r="AU637" s="204" t="s">
        <v>84</v>
      </c>
      <c r="AV637" s="13" t="s">
        <v>82</v>
      </c>
      <c r="AW637" s="13" t="s">
        <v>32</v>
      </c>
      <c r="AX637" s="13" t="s">
        <v>77</v>
      </c>
      <c r="AY637" s="204" t="s">
        <v>150</v>
      </c>
    </row>
    <row r="638" spans="1:65" s="14" customFormat="1" ht="11.25">
      <c r="B638" s="205"/>
      <c r="C638" s="206"/>
      <c r="D638" s="196" t="s">
        <v>162</v>
      </c>
      <c r="E638" s="207" t="s">
        <v>1</v>
      </c>
      <c r="F638" s="208" t="s">
        <v>741</v>
      </c>
      <c r="G638" s="206"/>
      <c r="H638" s="209">
        <v>9.08</v>
      </c>
      <c r="I638" s="210"/>
      <c r="J638" s="206"/>
      <c r="K638" s="206"/>
      <c r="L638" s="211"/>
      <c r="M638" s="212"/>
      <c r="N638" s="213"/>
      <c r="O638" s="213"/>
      <c r="P638" s="213"/>
      <c r="Q638" s="213"/>
      <c r="R638" s="213"/>
      <c r="S638" s="213"/>
      <c r="T638" s="214"/>
      <c r="AT638" s="215" t="s">
        <v>162</v>
      </c>
      <c r="AU638" s="215" t="s">
        <v>84</v>
      </c>
      <c r="AV638" s="14" t="s">
        <v>84</v>
      </c>
      <c r="AW638" s="14" t="s">
        <v>32</v>
      </c>
      <c r="AX638" s="14" t="s">
        <v>77</v>
      </c>
      <c r="AY638" s="215" t="s">
        <v>150</v>
      </c>
    </row>
    <row r="639" spans="1:65" s="13" customFormat="1" ht="11.25">
      <c r="B639" s="194"/>
      <c r="C639" s="195"/>
      <c r="D639" s="196" t="s">
        <v>162</v>
      </c>
      <c r="E639" s="197" t="s">
        <v>1</v>
      </c>
      <c r="F639" s="198" t="s">
        <v>710</v>
      </c>
      <c r="G639" s="195"/>
      <c r="H639" s="197" t="s">
        <v>1</v>
      </c>
      <c r="I639" s="199"/>
      <c r="J639" s="195"/>
      <c r="K639" s="195"/>
      <c r="L639" s="200"/>
      <c r="M639" s="201"/>
      <c r="N639" s="202"/>
      <c r="O639" s="202"/>
      <c r="P639" s="202"/>
      <c r="Q639" s="202"/>
      <c r="R639" s="202"/>
      <c r="S639" s="202"/>
      <c r="T639" s="203"/>
      <c r="AT639" s="204" t="s">
        <v>162</v>
      </c>
      <c r="AU639" s="204" t="s">
        <v>84</v>
      </c>
      <c r="AV639" s="13" t="s">
        <v>82</v>
      </c>
      <c r="AW639" s="13" t="s">
        <v>32</v>
      </c>
      <c r="AX639" s="13" t="s">
        <v>77</v>
      </c>
      <c r="AY639" s="204" t="s">
        <v>150</v>
      </c>
    </row>
    <row r="640" spans="1:65" s="14" customFormat="1" ht="11.25">
      <c r="B640" s="205"/>
      <c r="C640" s="206"/>
      <c r="D640" s="196" t="s">
        <v>162</v>
      </c>
      <c r="E640" s="207" t="s">
        <v>1</v>
      </c>
      <c r="F640" s="208" t="s">
        <v>742</v>
      </c>
      <c r="G640" s="206"/>
      <c r="H640" s="209">
        <v>16.600000000000001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162</v>
      </c>
      <c r="AU640" s="215" t="s">
        <v>84</v>
      </c>
      <c r="AV640" s="14" t="s">
        <v>84</v>
      </c>
      <c r="AW640" s="14" t="s">
        <v>32</v>
      </c>
      <c r="AX640" s="14" t="s">
        <v>77</v>
      </c>
      <c r="AY640" s="215" t="s">
        <v>150</v>
      </c>
    </row>
    <row r="641" spans="1:65" s="13" customFormat="1" ht="11.25">
      <c r="B641" s="194"/>
      <c r="C641" s="195"/>
      <c r="D641" s="196" t="s">
        <v>162</v>
      </c>
      <c r="E641" s="197" t="s">
        <v>1</v>
      </c>
      <c r="F641" s="198" t="s">
        <v>712</v>
      </c>
      <c r="G641" s="195"/>
      <c r="H641" s="197" t="s">
        <v>1</v>
      </c>
      <c r="I641" s="199"/>
      <c r="J641" s="195"/>
      <c r="K641" s="195"/>
      <c r="L641" s="200"/>
      <c r="M641" s="201"/>
      <c r="N641" s="202"/>
      <c r="O641" s="202"/>
      <c r="P641" s="202"/>
      <c r="Q641" s="202"/>
      <c r="R641" s="202"/>
      <c r="S641" s="202"/>
      <c r="T641" s="203"/>
      <c r="AT641" s="204" t="s">
        <v>162</v>
      </c>
      <c r="AU641" s="204" t="s">
        <v>84</v>
      </c>
      <c r="AV641" s="13" t="s">
        <v>82</v>
      </c>
      <c r="AW641" s="13" t="s">
        <v>32</v>
      </c>
      <c r="AX641" s="13" t="s">
        <v>77</v>
      </c>
      <c r="AY641" s="204" t="s">
        <v>150</v>
      </c>
    </row>
    <row r="642" spans="1:65" s="14" customFormat="1" ht="11.25">
      <c r="B642" s="205"/>
      <c r="C642" s="206"/>
      <c r="D642" s="196" t="s">
        <v>162</v>
      </c>
      <c r="E642" s="207" t="s">
        <v>1</v>
      </c>
      <c r="F642" s="208" t="s">
        <v>743</v>
      </c>
      <c r="G642" s="206"/>
      <c r="H642" s="209">
        <v>77.64</v>
      </c>
      <c r="I642" s="210"/>
      <c r="J642" s="206"/>
      <c r="K642" s="206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162</v>
      </c>
      <c r="AU642" s="215" t="s">
        <v>84</v>
      </c>
      <c r="AV642" s="14" t="s">
        <v>84</v>
      </c>
      <c r="AW642" s="14" t="s">
        <v>32</v>
      </c>
      <c r="AX642" s="14" t="s">
        <v>77</v>
      </c>
      <c r="AY642" s="215" t="s">
        <v>150</v>
      </c>
    </row>
    <row r="643" spans="1:65" s="13" customFormat="1" ht="11.25">
      <c r="B643" s="194"/>
      <c r="C643" s="195"/>
      <c r="D643" s="196" t="s">
        <v>162</v>
      </c>
      <c r="E643" s="197" t="s">
        <v>1</v>
      </c>
      <c r="F643" s="198" t="s">
        <v>714</v>
      </c>
      <c r="G643" s="195"/>
      <c r="H643" s="197" t="s">
        <v>1</v>
      </c>
      <c r="I643" s="199"/>
      <c r="J643" s="195"/>
      <c r="K643" s="195"/>
      <c r="L643" s="200"/>
      <c r="M643" s="201"/>
      <c r="N643" s="202"/>
      <c r="O643" s="202"/>
      <c r="P643" s="202"/>
      <c r="Q643" s="202"/>
      <c r="R643" s="202"/>
      <c r="S643" s="202"/>
      <c r="T643" s="203"/>
      <c r="AT643" s="204" t="s">
        <v>162</v>
      </c>
      <c r="AU643" s="204" t="s">
        <v>84</v>
      </c>
      <c r="AV643" s="13" t="s">
        <v>82</v>
      </c>
      <c r="AW643" s="13" t="s">
        <v>32</v>
      </c>
      <c r="AX643" s="13" t="s">
        <v>77</v>
      </c>
      <c r="AY643" s="204" t="s">
        <v>150</v>
      </c>
    </row>
    <row r="644" spans="1:65" s="14" customFormat="1" ht="11.25">
      <c r="B644" s="205"/>
      <c r="C644" s="206"/>
      <c r="D644" s="196" t="s">
        <v>162</v>
      </c>
      <c r="E644" s="207" t="s">
        <v>1</v>
      </c>
      <c r="F644" s="208" t="s">
        <v>744</v>
      </c>
      <c r="G644" s="206"/>
      <c r="H644" s="209">
        <v>135.83000000000001</v>
      </c>
      <c r="I644" s="210"/>
      <c r="J644" s="206"/>
      <c r="K644" s="206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162</v>
      </c>
      <c r="AU644" s="215" t="s">
        <v>84</v>
      </c>
      <c r="AV644" s="14" t="s">
        <v>84</v>
      </c>
      <c r="AW644" s="14" t="s">
        <v>32</v>
      </c>
      <c r="AX644" s="14" t="s">
        <v>77</v>
      </c>
      <c r="AY644" s="215" t="s">
        <v>150</v>
      </c>
    </row>
    <row r="645" spans="1:65" s="15" customFormat="1" ht="11.25">
      <c r="B645" s="216"/>
      <c r="C645" s="217"/>
      <c r="D645" s="196" t="s">
        <v>162</v>
      </c>
      <c r="E645" s="218" t="s">
        <v>1</v>
      </c>
      <c r="F645" s="219" t="s">
        <v>166</v>
      </c>
      <c r="G645" s="217"/>
      <c r="H645" s="220">
        <v>445.21000000000004</v>
      </c>
      <c r="I645" s="221"/>
      <c r="J645" s="217"/>
      <c r="K645" s="217"/>
      <c r="L645" s="222"/>
      <c r="M645" s="223"/>
      <c r="N645" s="224"/>
      <c r="O645" s="224"/>
      <c r="P645" s="224"/>
      <c r="Q645" s="224"/>
      <c r="R645" s="224"/>
      <c r="S645" s="224"/>
      <c r="T645" s="225"/>
      <c r="AT645" s="226" t="s">
        <v>162</v>
      </c>
      <c r="AU645" s="226" t="s">
        <v>84</v>
      </c>
      <c r="AV645" s="15" t="s">
        <v>157</v>
      </c>
      <c r="AW645" s="15" t="s">
        <v>32</v>
      </c>
      <c r="AX645" s="15" t="s">
        <v>82</v>
      </c>
      <c r="AY645" s="226" t="s">
        <v>150</v>
      </c>
    </row>
    <row r="646" spans="1:65" s="2" customFormat="1" ht="24.2" customHeight="1">
      <c r="A646" s="34"/>
      <c r="B646" s="35"/>
      <c r="C646" s="181" t="s">
        <v>745</v>
      </c>
      <c r="D646" s="181" t="s">
        <v>152</v>
      </c>
      <c r="E646" s="182" t="s">
        <v>746</v>
      </c>
      <c r="F646" s="183" t="s">
        <v>747</v>
      </c>
      <c r="G646" s="184" t="s">
        <v>155</v>
      </c>
      <c r="H646" s="185">
        <v>450.41</v>
      </c>
      <c r="I646" s="186"/>
      <c r="J646" s="187">
        <f>ROUND(I646*H646,2)</f>
        <v>0</v>
      </c>
      <c r="K646" s="183" t="s">
        <v>156</v>
      </c>
      <c r="L646" s="39"/>
      <c r="M646" s="188" t="s">
        <v>1</v>
      </c>
      <c r="N646" s="189" t="s">
        <v>42</v>
      </c>
      <c r="O646" s="71"/>
      <c r="P646" s="190">
        <f>O646*H646</f>
        <v>0</v>
      </c>
      <c r="Q646" s="190">
        <v>4.0000000000000001E-3</v>
      </c>
      <c r="R646" s="190">
        <f>Q646*H646</f>
        <v>1.8016400000000001</v>
      </c>
      <c r="S646" s="190">
        <v>0</v>
      </c>
      <c r="T646" s="191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92" t="s">
        <v>157</v>
      </c>
      <c r="AT646" s="192" t="s">
        <v>152</v>
      </c>
      <c r="AU646" s="192" t="s">
        <v>84</v>
      </c>
      <c r="AY646" s="17" t="s">
        <v>150</v>
      </c>
      <c r="BE646" s="193">
        <f>IF(N646="základní",J646,0)</f>
        <v>0</v>
      </c>
      <c r="BF646" s="193">
        <f>IF(N646="snížená",J646,0)</f>
        <v>0</v>
      </c>
      <c r="BG646" s="193">
        <f>IF(N646="zákl. přenesená",J646,0)</f>
        <v>0</v>
      </c>
      <c r="BH646" s="193">
        <f>IF(N646="sníž. přenesená",J646,0)</f>
        <v>0</v>
      </c>
      <c r="BI646" s="193">
        <f>IF(N646="nulová",J646,0)</f>
        <v>0</v>
      </c>
      <c r="BJ646" s="17" t="s">
        <v>82</v>
      </c>
      <c r="BK646" s="193">
        <f>ROUND(I646*H646,2)</f>
        <v>0</v>
      </c>
      <c r="BL646" s="17" t="s">
        <v>157</v>
      </c>
      <c r="BM646" s="192" t="s">
        <v>748</v>
      </c>
    </row>
    <row r="647" spans="1:65" s="13" customFormat="1" ht="11.25">
      <c r="B647" s="194"/>
      <c r="C647" s="195"/>
      <c r="D647" s="196" t="s">
        <v>162</v>
      </c>
      <c r="E647" s="197" t="s">
        <v>1</v>
      </c>
      <c r="F647" s="198" t="s">
        <v>704</v>
      </c>
      <c r="G647" s="195"/>
      <c r="H647" s="197" t="s">
        <v>1</v>
      </c>
      <c r="I647" s="199"/>
      <c r="J647" s="195"/>
      <c r="K647" s="195"/>
      <c r="L647" s="200"/>
      <c r="M647" s="201"/>
      <c r="N647" s="202"/>
      <c r="O647" s="202"/>
      <c r="P647" s="202"/>
      <c r="Q647" s="202"/>
      <c r="R647" s="202"/>
      <c r="S647" s="202"/>
      <c r="T647" s="203"/>
      <c r="AT647" s="204" t="s">
        <v>162</v>
      </c>
      <c r="AU647" s="204" t="s">
        <v>84</v>
      </c>
      <c r="AV647" s="13" t="s">
        <v>82</v>
      </c>
      <c r="AW647" s="13" t="s">
        <v>32</v>
      </c>
      <c r="AX647" s="13" t="s">
        <v>77</v>
      </c>
      <c r="AY647" s="204" t="s">
        <v>150</v>
      </c>
    </row>
    <row r="648" spans="1:65" s="14" customFormat="1" ht="11.25">
      <c r="B648" s="205"/>
      <c r="C648" s="206"/>
      <c r="D648" s="196" t="s">
        <v>162</v>
      </c>
      <c r="E648" s="207" t="s">
        <v>1</v>
      </c>
      <c r="F648" s="208" t="s">
        <v>735</v>
      </c>
      <c r="G648" s="206"/>
      <c r="H648" s="209">
        <v>82.99</v>
      </c>
      <c r="I648" s="210"/>
      <c r="J648" s="206"/>
      <c r="K648" s="206"/>
      <c r="L648" s="211"/>
      <c r="M648" s="212"/>
      <c r="N648" s="213"/>
      <c r="O648" s="213"/>
      <c r="P648" s="213"/>
      <c r="Q648" s="213"/>
      <c r="R648" s="213"/>
      <c r="S648" s="213"/>
      <c r="T648" s="214"/>
      <c r="AT648" s="215" t="s">
        <v>162</v>
      </c>
      <c r="AU648" s="215" t="s">
        <v>84</v>
      </c>
      <c r="AV648" s="14" t="s">
        <v>84</v>
      </c>
      <c r="AW648" s="14" t="s">
        <v>32</v>
      </c>
      <c r="AX648" s="14" t="s">
        <v>77</v>
      </c>
      <c r="AY648" s="215" t="s">
        <v>150</v>
      </c>
    </row>
    <row r="649" spans="1:65" s="13" customFormat="1" ht="11.25">
      <c r="B649" s="194"/>
      <c r="C649" s="195"/>
      <c r="D649" s="196" t="s">
        <v>162</v>
      </c>
      <c r="E649" s="197" t="s">
        <v>1</v>
      </c>
      <c r="F649" s="198" t="s">
        <v>706</v>
      </c>
      <c r="G649" s="195"/>
      <c r="H649" s="197" t="s">
        <v>1</v>
      </c>
      <c r="I649" s="199"/>
      <c r="J649" s="195"/>
      <c r="K649" s="195"/>
      <c r="L649" s="200"/>
      <c r="M649" s="201"/>
      <c r="N649" s="202"/>
      <c r="O649" s="202"/>
      <c r="P649" s="202"/>
      <c r="Q649" s="202"/>
      <c r="R649" s="202"/>
      <c r="S649" s="202"/>
      <c r="T649" s="203"/>
      <c r="AT649" s="204" t="s">
        <v>162</v>
      </c>
      <c r="AU649" s="204" t="s">
        <v>84</v>
      </c>
      <c r="AV649" s="13" t="s">
        <v>82</v>
      </c>
      <c r="AW649" s="13" t="s">
        <v>32</v>
      </c>
      <c r="AX649" s="13" t="s">
        <v>77</v>
      </c>
      <c r="AY649" s="204" t="s">
        <v>150</v>
      </c>
    </row>
    <row r="650" spans="1:65" s="14" customFormat="1" ht="11.25">
      <c r="B650" s="205"/>
      <c r="C650" s="206"/>
      <c r="D650" s="196" t="s">
        <v>162</v>
      </c>
      <c r="E650" s="207" t="s">
        <v>1</v>
      </c>
      <c r="F650" s="208" t="s">
        <v>740</v>
      </c>
      <c r="G650" s="206"/>
      <c r="H650" s="209">
        <v>123.07</v>
      </c>
      <c r="I650" s="210"/>
      <c r="J650" s="206"/>
      <c r="K650" s="206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162</v>
      </c>
      <c r="AU650" s="215" t="s">
        <v>84</v>
      </c>
      <c r="AV650" s="14" t="s">
        <v>84</v>
      </c>
      <c r="AW650" s="14" t="s">
        <v>32</v>
      </c>
      <c r="AX650" s="14" t="s">
        <v>77</v>
      </c>
      <c r="AY650" s="215" t="s">
        <v>150</v>
      </c>
    </row>
    <row r="651" spans="1:65" s="13" customFormat="1" ht="11.25">
      <c r="B651" s="194"/>
      <c r="C651" s="195"/>
      <c r="D651" s="196" t="s">
        <v>162</v>
      </c>
      <c r="E651" s="197" t="s">
        <v>1</v>
      </c>
      <c r="F651" s="198" t="s">
        <v>708</v>
      </c>
      <c r="G651" s="195"/>
      <c r="H651" s="197" t="s">
        <v>1</v>
      </c>
      <c r="I651" s="199"/>
      <c r="J651" s="195"/>
      <c r="K651" s="195"/>
      <c r="L651" s="200"/>
      <c r="M651" s="201"/>
      <c r="N651" s="202"/>
      <c r="O651" s="202"/>
      <c r="P651" s="202"/>
      <c r="Q651" s="202"/>
      <c r="R651" s="202"/>
      <c r="S651" s="202"/>
      <c r="T651" s="203"/>
      <c r="AT651" s="204" t="s">
        <v>162</v>
      </c>
      <c r="AU651" s="204" t="s">
        <v>84</v>
      </c>
      <c r="AV651" s="13" t="s">
        <v>82</v>
      </c>
      <c r="AW651" s="13" t="s">
        <v>32</v>
      </c>
      <c r="AX651" s="13" t="s">
        <v>77</v>
      </c>
      <c r="AY651" s="204" t="s">
        <v>150</v>
      </c>
    </row>
    <row r="652" spans="1:65" s="14" customFormat="1" ht="11.25">
      <c r="B652" s="205"/>
      <c r="C652" s="206"/>
      <c r="D652" s="196" t="s">
        <v>162</v>
      </c>
      <c r="E652" s="207" t="s">
        <v>1</v>
      </c>
      <c r="F652" s="208" t="s">
        <v>741</v>
      </c>
      <c r="G652" s="206"/>
      <c r="H652" s="209">
        <v>9.08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162</v>
      </c>
      <c r="AU652" s="215" t="s">
        <v>84</v>
      </c>
      <c r="AV652" s="14" t="s">
        <v>84</v>
      </c>
      <c r="AW652" s="14" t="s">
        <v>32</v>
      </c>
      <c r="AX652" s="14" t="s">
        <v>77</v>
      </c>
      <c r="AY652" s="215" t="s">
        <v>150</v>
      </c>
    </row>
    <row r="653" spans="1:65" s="13" customFormat="1" ht="11.25">
      <c r="B653" s="194"/>
      <c r="C653" s="195"/>
      <c r="D653" s="196" t="s">
        <v>162</v>
      </c>
      <c r="E653" s="197" t="s">
        <v>1</v>
      </c>
      <c r="F653" s="198" t="s">
        <v>710</v>
      </c>
      <c r="G653" s="195"/>
      <c r="H653" s="197" t="s">
        <v>1</v>
      </c>
      <c r="I653" s="199"/>
      <c r="J653" s="195"/>
      <c r="K653" s="195"/>
      <c r="L653" s="200"/>
      <c r="M653" s="201"/>
      <c r="N653" s="202"/>
      <c r="O653" s="202"/>
      <c r="P653" s="202"/>
      <c r="Q653" s="202"/>
      <c r="R653" s="202"/>
      <c r="S653" s="202"/>
      <c r="T653" s="203"/>
      <c r="AT653" s="204" t="s">
        <v>162</v>
      </c>
      <c r="AU653" s="204" t="s">
        <v>84</v>
      </c>
      <c r="AV653" s="13" t="s">
        <v>82</v>
      </c>
      <c r="AW653" s="13" t="s">
        <v>32</v>
      </c>
      <c r="AX653" s="13" t="s">
        <v>77</v>
      </c>
      <c r="AY653" s="204" t="s">
        <v>150</v>
      </c>
    </row>
    <row r="654" spans="1:65" s="14" customFormat="1" ht="11.25">
      <c r="B654" s="205"/>
      <c r="C654" s="206"/>
      <c r="D654" s="196" t="s">
        <v>162</v>
      </c>
      <c r="E654" s="207" t="s">
        <v>1</v>
      </c>
      <c r="F654" s="208" t="s">
        <v>742</v>
      </c>
      <c r="G654" s="206"/>
      <c r="H654" s="209">
        <v>16.600000000000001</v>
      </c>
      <c r="I654" s="210"/>
      <c r="J654" s="206"/>
      <c r="K654" s="206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162</v>
      </c>
      <c r="AU654" s="215" t="s">
        <v>84</v>
      </c>
      <c r="AV654" s="14" t="s">
        <v>84</v>
      </c>
      <c r="AW654" s="14" t="s">
        <v>32</v>
      </c>
      <c r="AX654" s="14" t="s">
        <v>77</v>
      </c>
      <c r="AY654" s="215" t="s">
        <v>150</v>
      </c>
    </row>
    <row r="655" spans="1:65" s="13" customFormat="1" ht="11.25">
      <c r="B655" s="194"/>
      <c r="C655" s="195"/>
      <c r="D655" s="196" t="s">
        <v>162</v>
      </c>
      <c r="E655" s="197" t="s">
        <v>1</v>
      </c>
      <c r="F655" s="198" t="s">
        <v>712</v>
      </c>
      <c r="G655" s="195"/>
      <c r="H655" s="197" t="s">
        <v>1</v>
      </c>
      <c r="I655" s="199"/>
      <c r="J655" s="195"/>
      <c r="K655" s="195"/>
      <c r="L655" s="200"/>
      <c r="M655" s="201"/>
      <c r="N655" s="202"/>
      <c r="O655" s="202"/>
      <c r="P655" s="202"/>
      <c r="Q655" s="202"/>
      <c r="R655" s="202"/>
      <c r="S655" s="202"/>
      <c r="T655" s="203"/>
      <c r="AT655" s="204" t="s">
        <v>162</v>
      </c>
      <c r="AU655" s="204" t="s">
        <v>84</v>
      </c>
      <c r="AV655" s="13" t="s">
        <v>82</v>
      </c>
      <c r="AW655" s="13" t="s">
        <v>32</v>
      </c>
      <c r="AX655" s="13" t="s">
        <v>77</v>
      </c>
      <c r="AY655" s="204" t="s">
        <v>150</v>
      </c>
    </row>
    <row r="656" spans="1:65" s="14" customFormat="1" ht="11.25">
      <c r="B656" s="205"/>
      <c r="C656" s="206"/>
      <c r="D656" s="196" t="s">
        <v>162</v>
      </c>
      <c r="E656" s="207" t="s">
        <v>1</v>
      </c>
      <c r="F656" s="208" t="s">
        <v>743</v>
      </c>
      <c r="G656" s="206"/>
      <c r="H656" s="209">
        <v>77.64</v>
      </c>
      <c r="I656" s="210"/>
      <c r="J656" s="206"/>
      <c r="K656" s="206"/>
      <c r="L656" s="211"/>
      <c r="M656" s="212"/>
      <c r="N656" s="213"/>
      <c r="O656" s="213"/>
      <c r="P656" s="213"/>
      <c r="Q656" s="213"/>
      <c r="R656" s="213"/>
      <c r="S656" s="213"/>
      <c r="T656" s="214"/>
      <c r="AT656" s="215" t="s">
        <v>162</v>
      </c>
      <c r="AU656" s="215" t="s">
        <v>84</v>
      </c>
      <c r="AV656" s="14" t="s">
        <v>84</v>
      </c>
      <c r="AW656" s="14" t="s">
        <v>32</v>
      </c>
      <c r="AX656" s="14" t="s">
        <v>77</v>
      </c>
      <c r="AY656" s="215" t="s">
        <v>150</v>
      </c>
    </row>
    <row r="657" spans="1:65" s="13" customFormat="1" ht="11.25">
      <c r="B657" s="194"/>
      <c r="C657" s="195"/>
      <c r="D657" s="196" t="s">
        <v>162</v>
      </c>
      <c r="E657" s="197" t="s">
        <v>1</v>
      </c>
      <c r="F657" s="198" t="s">
        <v>714</v>
      </c>
      <c r="G657" s="195"/>
      <c r="H657" s="197" t="s">
        <v>1</v>
      </c>
      <c r="I657" s="199"/>
      <c r="J657" s="195"/>
      <c r="K657" s="195"/>
      <c r="L657" s="200"/>
      <c r="M657" s="201"/>
      <c r="N657" s="202"/>
      <c r="O657" s="202"/>
      <c r="P657" s="202"/>
      <c r="Q657" s="202"/>
      <c r="R657" s="202"/>
      <c r="S657" s="202"/>
      <c r="T657" s="203"/>
      <c r="AT657" s="204" t="s">
        <v>162</v>
      </c>
      <c r="AU657" s="204" t="s">
        <v>84</v>
      </c>
      <c r="AV657" s="13" t="s">
        <v>82</v>
      </c>
      <c r="AW657" s="13" t="s">
        <v>32</v>
      </c>
      <c r="AX657" s="13" t="s">
        <v>77</v>
      </c>
      <c r="AY657" s="204" t="s">
        <v>150</v>
      </c>
    </row>
    <row r="658" spans="1:65" s="14" customFormat="1" ht="11.25">
      <c r="B658" s="205"/>
      <c r="C658" s="206"/>
      <c r="D658" s="196" t="s">
        <v>162</v>
      </c>
      <c r="E658" s="207" t="s">
        <v>1</v>
      </c>
      <c r="F658" s="208" t="s">
        <v>744</v>
      </c>
      <c r="G658" s="206"/>
      <c r="H658" s="209">
        <v>135.83000000000001</v>
      </c>
      <c r="I658" s="210"/>
      <c r="J658" s="206"/>
      <c r="K658" s="206"/>
      <c r="L658" s="211"/>
      <c r="M658" s="212"/>
      <c r="N658" s="213"/>
      <c r="O658" s="213"/>
      <c r="P658" s="213"/>
      <c r="Q658" s="213"/>
      <c r="R658" s="213"/>
      <c r="S658" s="213"/>
      <c r="T658" s="214"/>
      <c r="AT658" s="215" t="s">
        <v>162</v>
      </c>
      <c r="AU658" s="215" t="s">
        <v>84</v>
      </c>
      <c r="AV658" s="14" t="s">
        <v>84</v>
      </c>
      <c r="AW658" s="14" t="s">
        <v>32</v>
      </c>
      <c r="AX658" s="14" t="s">
        <v>77</v>
      </c>
      <c r="AY658" s="215" t="s">
        <v>150</v>
      </c>
    </row>
    <row r="659" spans="1:65" s="13" customFormat="1" ht="11.25">
      <c r="B659" s="194"/>
      <c r="C659" s="195"/>
      <c r="D659" s="196" t="s">
        <v>162</v>
      </c>
      <c r="E659" s="197" t="s">
        <v>1</v>
      </c>
      <c r="F659" s="198" t="s">
        <v>716</v>
      </c>
      <c r="G659" s="195"/>
      <c r="H659" s="197" t="s">
        <v>1</v>
      </c>
      <c r="I659" s="199"/>
      <c r="J659" s="195"/>
      <c r="K659" s="195"/>
      <c r="L659" s="200"/>
      <c r="M659" s="201"/>
      <c r="N659" s="202"/>
      <c r="O659" s="202"/>
      <c r="P659" s="202"/>
      <c r="Q659" s="202"/>
      <c r="R659" s="202"/>
      <c r="S659" s="202"/>
      <c r="T659" s="203"/>
      <c r="AT659" s="204" t="s">
        <v>162</v>
      </c>
      <c r="AU659" s="204" t="s">
        <v>84</v>
      </c>
      <c r="AV659" s="13" t="s">
        <v>82</v>
      </c>
      <c r="AW659" s="13" t="s">
        <v>32</v>
      </c>
      <c r="AX659" s="13" t="s">
        <v>77</v>
      </c>
      <c r="AY659" s="204" t="s">
        <v>150</v>
      </c>
    </row>
    <row r="660" spans="1:65" s="14" customFormat="1" ht="11.25">
      <c r="B660" s="205"/>
      <c r="C660" s="206"/>
      <c r="D660" s="196" t="s">
        <v>162</v>
      </c>
      <c r="E660" s="207" t="s">
        <v>1</v>
      </c>
      <c r="F660" s="208" t="s">
        <v>749</v>
      </c>
      <c r="G660" s="206"/>
      <c r="H660" s="209">
        <v>5.2</v>
      </c>
      <c r="I660" s="210"/>
      <c r="J660" s="206"/>
      <c r="K660" s="206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162</v>
      </c>
      <c r="AU660" s="215" t="s">
        <v>84</v>
      </c>
      <c r="AV660" s="14" t="s">
        <v>84</v>
      </c>
      <c r="AW660" s="14" t="s">
        <v>32</v>
      </c>
      <c r="AX660" s="14" t="s">
        <v>77</v>
      </c>
      <c r="AY660" s="215" t="s">
        <v>150</v>
      </c>
    </row>
    <row r="661" spans="1:65" s="15" customFormat="1" ht="11.25">
      <c r="B661" s="216"/>
      <c r="C661" s="217"/>
      <c r="D661" s="196" t="s">
        <v>162</v>
      </c>
      <c r="E661" s="218" t="s">
        <v>1</v>
      </c>
      <c r="F661" s="219" t="s">
        <v>166</v>
      </c>
      <c r="G661" s="217"/>
      <c r="H661" s="220">
        <v>450.41</v>
      </c>
      <c r="I661" s="221"/>
      <c r="J661" s="217"/>
      <c r="K661" s="217"/>
      <c r="L661" s="222"/>
      <c r="M661" s="223"/>
      <c r="N661" s="224"/>
      <c r="O661" s="224"/>
      <c r="P661" s="224"/>
      <c r="Q661" s="224"/>
      <c r="R661" s="224"/>
      <c r="S661" s="224"/>
      <c r="T661" s="225"/>
      <c r="AT661" s="226" t="s">
        <v>162</v>
      </c>
      <c r="AU661" s="226" t="s">
        <v>84</v>
      </c>
      <c r="AV661" s="15" t="s">
        <v>157</v>
      </c>
      <c r="AW661" s="15" t="s">
        <v>32</v>
      </c>
      <c r="AX661" s="15" t="s">
        <v>82</v>
      </c>
      <c r="AY661" s="226" t="s">
        <v>150</v>
      </c>
    </row>
    <row r="662" spans="1:65" s="2" customFormat="1" ht="33" customHeight="1">
      <c r="A662" s="34"/>
      <c r="B662" s="35"/>
      <c r="C662" s="181" t="s">
        <v>750</v>
      </c>
      <c r="D662" s="181" t="s">
        <v>152</v>
      </c>
      <c r="E662" s="182" t="s">
        <v>751</v>
      </c>
      <c r="F662" s="183" t="s">
        <v>752</v>
      </c>
      <c r="G662" s="184" t="s">
        <v>394</v>
      </c>
      <c r="H662" s="185">
        <v>169.17</v>
      </c>
      <c r="I662" s="186"/>
      <c r="J662" s="187">
        <f>ROUND(I662*H662,2)</f>
        <v>0</v>
      </c>
      <c r="K662" s="183" t="s">
        <v>156</v>
      </c>
      <c r="L662" s="39"/>
      <c r="M662" s="188" t="s">
        <v>1</v>
      </c>
      <c r="N662" s="189" t="s">
        <v>42</v>
      </c>
      <c r="O662" s="71"/>
      <c r="P662" s="190">
        <f>O662*H662</f>
        <v>0</v>
      </c>
      <c r="Q662" s="190">
        <v>2.0000000000000002E-5</v>
      </c>
      <c r="R662" s="190">
        <f>Q662*H662</f>
        <v>3.3833999999999999E-3</v>
      </c>
      <c r="S662" s="190">
        <v>0</v>
      </c>
      <c r="T662" s="191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192" t="s">
        <v>157</v>
      </c>
      <c r="AT662" s="192" t="s">
        <v>152</v>
      </c>
      <c r="AU662" s="192" t="s">
        <v>84</v>
      </c>
      <c r="AY662" s="17" t="s">
        <v>150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7" t="s">
        <v>82</v>
      </c>
      <c r="BK662" s="193">
        <f>ROUND(I662*H662,2)</f>
        <v>0</v>
      </c>
      <c r="BL662" s="17" t="s">
        <v>157</v>
      </c>
      <c r="BM662" s="192" t="s">
        <v>753</v>
      </c>
    </row>
    <row r="663" spans="1:65" s="13" customFormat="1" ht="11.25">
      <c r="B663" s="194"/>
      <c r="C663" s="195"/>
      <c r="D663" s="196" t="s">
        <v>162</v>
      </c>
      <c r="E663" s="197" t="s">
        <v>1</v>
      </c>
      <c r="F663" s="198" t="s">
        <v>704</v>
      </c>
      <c r="G663" s="195"/>
      <c r="H663" s="197" t="s">
        <v>1</v>
      </c>
      <c r="I663" s="199"/>
      <c r="J663" s="195"/>
      <c r="K663" s="195"/>
      <c r="L663" s="200"/>
      <c r="M663" s="201"/>
      <c r="N663" s="202"/>
      <c r="O663" s="202"/>
      <c r="P663" s="202"/>
      <c r="Q663" s="202"/>
      <c r="R663" s="202"/>
      <c r="S663" s="202"/>
      <c r="T663" s="203"/>
      <c r="AT663" s="204" t="s">
        <v>162</v>
      </c>
      <c r="AU663" s="204" t="s">
        <v>84</v>
      </c>
      <c r="AV663" s="13" t="s">
        <v>82</v>
      </c>
      <c r="AW663" s="13" t="s">
        <v>32</v>
      </c>
      <c r="AX663" s="13" t="s">
        <v>77</v>
      </c>
      <c r="AY663" s="204" t="s">
        <v>150</v>
      </c>
    </row>
    <row r="664" spans="1:65" s="14" customFormat="1" ht="11.25">
      <c r="B664" s="205"/>
      <c r="C664" s="206"/>
      <c r="D664" s="196" t="s">
        <v>162</v>
      </c>
      <c r="E664" s="207" t="s">
        <v>1</v>
      </c>
      <c r="F664" s="208" t="s">
        <v>754</v>
      </c>
      <c r="G664" s="206"/>
      <c r="H664" s="209">
        <v>37.799999999999997</v>
      </c>
      <c r="I664" s="210"/>
      <c r="J664" s="206"/>
      <c r="K664" s="206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162</v>
      </c>
      <c r="AU664" s="215" t="s">
        <v>84</v>
      </c>
      <c r="AV664" s="14" t="s">
        <v>84</v>
      </c>
      <c r="AW664" s="14" t="s">
        <v>32</v>
      </c>
      <c r="AX664" s="14" t="s">
        <v>77</v>
      </c>
      <c r="AY664" s="215" t="s">
        <v>150</v>
      </c>
    </row>
    <row r="665" spans="1:65" s="13" customFormat="1" ht="11.25">
      <c r="B665" s="194"/>
      <c r="C665" s="195"/>
      <c r="D665" s="196" t="s">
        <v>162</v>
      </c>
      <c r="E665" s="197" t="s">
        <v>1</v>
      </c>
      <c r="F665" s="198" t="s">
        <v>706</v>
      </c>
      <c r="G665" s="195"/>
      <c r="H665" s="197" t="s">
        <v>1</v>
      </c>
      <c r="I665" s="199"/>
      <c r="J665" s="195"/>
      <c r="K665" s="195"/>
      <c r="L665" s="200"/>
      <c r="M665" s="201"/>
      <c r="N665" s="202"/>
      <c r="O665" s="202"/>
      <c r="P665" s="202"/>
      <c r="Q665" s="202"/>
      <c r="R665" s="202"/>
      <c r="S665" s="202"/>
      <c r="T665" s="203"/>
      <c r="AT665" s="204" t="s">
        <v>162</v>
      </c>
      <c r="AU665" s="204" t="s">
        <v>84</v>
      </c>
      <c r="AV665" s="13" t="s">
        <v>82</v>
      </c>
      <c r="AW665" s="13" t="s">
        <v>32</v>
      </c>
      <c r="AX665" s="13" t="s">
        <v>77</v>
      </c>
      <c r="AY665" s="204" t="s">
        <v>150</v>
      </c>
    </row>
    <row r="666" spans="1:65" s="14" customFormat="1" ht="11.25">
      <c r="B666" s="205"/>
      <c r="C666" s="206"/>
      <c r="D666" s="196" t="s">
        <v>162</v>
      </c>
      <c r="E666" s="207" t="s">
        <v>1</v>
      </c>
      <c r="F666" s="208" t="s">
        <v>755</v>
      </c>
      <c r="G666" s="206"/>
      <c r="H666" s="209">
        <v>45.47</v>
      </c>
      <c r="I666" s="210"/>
      <c r="J666" s="206"/>
      <c r="K666" s="206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162</v>
      </c>
      <c r="AU666" s="215" t="s">
        <v>84</v>
      </c>
      <c r="AV666" s="14" t="s">
        <v>84</v>
      </c>
      <c r="AW666" s="14" t="s">
        <v>32</v>
      </c>
      <c r="AX666" s="14" t="s">
        <v>77</v>
      </c>
      <c r="AY666" s="215" t="s">
        <v>150</v>
      </c>
    </row>
    <row r="667" spans="1:65" s="13" customFormat="1" ht="11.25">
      <c r="B667" s="194"/>
      <c r="C667" s="195"/>
      <c r="D667" s="196" t="s">
        <v>162</v>
      </c>
      <c r="E667" s="197" t="s">
        <v>1</v>
      </c>
      <c r="F667" s="198" t="s">
        <v>756</v>
      </c>
      <c r="G667" s="195"/>
      <c r="H667" s="197" t="s">
        <v>1</v>
      </c>
      <c r="I667" s="199"/>
      <c r="J667" s="195"/>
      <c r="K667" s="195"/>
      <c r="L667" s="200"/>
      <c r="M667" s="201"/>
      <c r="N667" s="202"/>
      <c r="O667" s="202"/>
      <c r="P667" s="202"/>
      <c r="Q667" s="202"/>
      <c r="R667" s="202"/>
      <c r="S667" s="202"/>
      <c r="T667" s="203"/>
      <c r="AT667" s="204" t="s">
        <v>162</v>
      </c>
      <c r="AU667" s="204" t="s">
        <v>84</v>
      </c>
      <c r="AV667" s="13" t="s">
        <v>82</v>
      </c>
      <c r="AW667" s="13" t="s">
        <v>32</v>
      </c>
      <c r="AX667" s="13" t="s">
        <v>77</v>
      </c>
      <c r="AY667" s="204" t="s">
        <v>150</v>
      </c>
    </row>
    <row r="668" spans="1:65" s="14" customFormat="1" ht="11.25">
      <c r="B668" s="205"/>
      <c r="C668" s="206"/>
      <c r="D668" s="196" t="s">
        <v>162</v>
      </c>
      <c r="E668" s="207" t="s">
        <v>1</v>
      </c>
      <c r="F668" s="208" t="s">
        <v>757</v>
      </c>
      <c r="G668" s="206"/>
      <c r="H668" s="209">
        <v>20.9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162</v>
      </c>
      <c r="AU668" s="215" t="s">
        <v>84</v>
      </c>
      <c r="AV668" s="14" t="s">
        <v>84</v>
      </c>
      <c r="AW668" s="14" t="s">
        <v>32</v>
      </c>
      <c r="AX668" s="14" t="s">
        <v>77</v>
      </c>
      <c r="AY668" s="215" t="s">
        <v>150</v>
      </c>
    </row>
    <row r="669" spans="1:65" s="13" customFormat="1" ht="11.25">
      <c r="B669" s="194"/>
      <c r="C669" s="195"/>
      <c r="D669" s="196" t="s">
        <v>162</v>
      </c>
      <c r="E669" s="197" t="s">
        <v>1</v>
      </c>
      <c r="F669" s="198" t="s">
        <v>712</v>
      </c>
      <c r="G669" s="195"/>
      <c r="H669" s="197" t="s">
        <v>1</v>
      </c>
      <c r="I669" s="199"/>
      <c r="J669" s="195"/>
      <c r="K669" s="195"/>
      <c r="L669" s="200"/>
      <c r="M669" s="201"/>
      <c r="N669" s="202"/>
      <c r="O669" s="202"/>
      <c r="P669" s="202"/>
      <c r="Q669" s="202"/>
      <c r="R669" s="202"/>
      <c r="S669" s="202"/>
      <c r="T669" s="203"/>
      <c r="AT669" s="204" t="s">
        <v>162</v>
      </c>
      <c r="AU669" s="204" t="s">
        <v>84</v>
      </c>
      <c r="AV669" s="13" t="s">
        <v>82</v>
      </c>
      <c r="AW669" s="13" t="s">
        <v>32</v>
      </c>
      <c r="AX669" s="13" t="s">
        <v>77</v>
      </c>
      <c r="AY669" s="204" t="s">
        <v>150</v>
      </c>
    </row>
    <row r="670" spans="1:65" s="14" customFormat="1" ht="11.25">
      <c r="B670" s="205"/>
      <c r="C670" s="206"/>
      <c r="D670" s="196" t="s">
        <v>162</v>
      </c>
      <c r="E670" s="207" t="s">
        <v>1</v>
      </c>
      <c r="F670" s="208" t="s">
        <v>537</v>
      </c>
      <c r="G670" s="206"/>
      <c r="H670" s="209">
        <v>65</v>
      </c>
      <c r="I670" s="210"/>
      <c r="J670" s="206"/>
      <c r="K670" s="206"/>
      <c r="L670" s="211"/>
      <c r="M670" s="212"/>
      <c r="N670" s="213"/>
      <c r="O670" s="213"/>
      <c r="P670" s="213"/>
      <c r="Q670" s="213"/>
      <c r="R670" s="213"/>
      <c r="S670" s="213"/>
      <c r="T670" s="214"/>
      <c r="AT670" s="215" t="s">
        <v>162</v>
      </c>
      <c r="AU670" s="215" t="s">
        <v>84</v>
      </c>
      <c r="AV670" s="14" t="s">
        <v>84</v>
      </c>
      <c r="AW670" s="14" t="s">
        <v>32</v>
      </c>
      <c r="AX670" s="14" t="s">
        <v>77</v>
      </c>
      <c r="AY670" s="215" t="s">
        <v>150</v>
      </c>
    </row>
    <row r="671" spans="1:65" s="15" customFormat="1" ht="11.25">
      <c r="B671" s="216"/>
      <c r="C671" s="217"/>
      <c r="D671" s="196" t="s">
        <v>162</v>
      </c>
      <c r="E671" s="218" t="s">
        <v>1</v>
      </c>
      <c r="F671" s="219" t="s">
        <v>166</v>
      </c>
      <c r="G671" s="217"/>
      <c r="H671" s="220">
        <v>169.17</v>
      </c>
      <c r="I671" s="221"/>
      <c r="J671" s="217"/>
      <c r="K671" s="217"/>
      <c r="L671" s="222"/>
      <c r="M671" s="223"/>
      <c r="N671" s="224"/>
      <c r="O671" s="224"/>
      <c r="P671" s="224"/>
      <c r="Q671" s="224"/>
      <c r="R671" s="224"/>
      <c r="S671" s="224"/>
      <c r="T671" s="225"/>
      <c r="AT671" s="226" t="s">
        <v>162</v>
      </c>
      <c r="AU671" s="226" t="s">
        <v>84</v>
      </c>
      <c r="AV671" s="15" t="s">
        <v>157</v>
      </c>
      <c r="AW671" s="15" t="s">
        <v>32</v>
      </c>
      <c r="AX671" s="15" t="s">
        <v>82</v>
      </c>
      <c r="AY671" s="226" t="s">
        <v>150</v>
      </c>
    </row>
    <row r="672" spans="1:65" s="2" customFormat="1" ht="16.5" customHeight="1">
      <c r="A672" s="34"/>
      <c r="B672" s="35"/>
      <c r="C672" s="181" t="s">
        <v>758</v>
      </c>
      <c r="D672" s="181" t="s">
        <v>152</v>
      </c>
      <c r="E672" s="182" t="s">
        <v>759</v>
      </c>
      <c r="F672" s="183" t="s">
        <v>760</v>
      </c>
      <c r="G672" s="184" t="s">
        <v>170</v>
      </c>
      <c r="H672" s="185">
        <v>30.507999999999999</v>
      </c>
      <c r="I672" s="186"/>
      <c r="J672" s="187">
        <f>ROUND(I672*H672,2)</f>
        <v>0</v>
      </c>
      <c r="K672" s="183" t="s">
        <v>156</v>
      </c>
      <c r="L672" s="39"/>
      <c r="M672" s="188" t="s">
        <v>1</v>
      </c>
      <c r="N672" s="189" t="s">
        <v>42</v>
      </c>
      <c r="O672" s="71"/>
      <c r="P672" s="190">
        <f>O672*H672</f>
        <v>0</v>
      </c>
      <c r="Q672" s="190">
        <v>0.42</v>
      </c>
      <c r="R672" s="190">
        <f>Q672*H672</f>
        <v>12.813359999999999</v>
      </c>
      <c r="S672" s="190">
        <v>0</v>
      </c>
      <c r="T672" s="191">
        <f>S672*H672</f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192" t="s">
        <v>157</v>
      </c>
      <c r="AT672" s="192" t="s">
        <v>152</v>
      </c>
      <c r="AU672" s="192" t="s">
        <v>84</v>
      </c>
      <c r="AY672" s="17" t="s">
        <v>150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17" t="s">
        <v>82</v>
      </c>
      <c r="BK672" s="193">
        <f>ROUND(I672*H672,2)</f>
        <v>0</v>
      </c>
      <c r="BL672" s="17" t="s">
        <v>157</v>
      </c>
      <c r="BM672" s="192" t="s">
        <v>761</v>
      </c>
    </row>
    <row r="673" spans="1:65" s="13" customFormat="1" ht="11.25">
      <c r="B673" s="194"/>
      <c r="C673" s="195"/>
      <c r="D673" s="196" t="s">
        <v>162</v>
      </c>
      <c r="E673" s="197" t="s">
        <v>1</v>
      </c>
      <c r="F673" s="198" t="s">
        <v>704</v>
      </c>
      <c r="G673" s="195"/>
      <c r="H673" s="197" t="s">
        <v>1</v>
      </c>
      <c r="I673" s="199"/>
      <c r="J673" s="195"/>
      <c r="K673" s="195"/>
      <c r="L673" s="200"/>
      <c r="M673" s="201"/>
      <c r="N673" s="202"/>
      <c r="O673" s="202"/>
      <c r="P673" s="202"/>
      <c r="Q673" s="202"/>
      <c r="R673" s="202"/>
      <c r="S673" s="202"/>
      <c r="T673" s="203"/>
      <c r="AT673" s="204" t="s">
        <v>162</v>
      </c>
      <c r="AU673" s="204" t="s">
        <v>84</v>
      </c>
      <c r="AV673" s="13" t="s">
        <v>82</v>
      </c>
      <c r="AW673" s="13" t="s">
        <v>32</v>
      </c>
      <c r="AX673" s="13" t="s">
        <v>77</v>
      </c>
      <c r="AY673" s="204" t="s">
        <v>150</v>
      </c>
    </row>
    <row r="674" spans="1:65" s="14" customFormat="1" ht="11.25">
      <c r="B674" s="205"/>
      <c r="C674" s="206"/>
      <c r="D674" s="196" t="s">
        <v>162</v>
      </c>
      <c r="E674" s="207" t="s">
        <v>1</v>
      </c>
      <c r="F674" s="208" t="s">
        <v>762</v>
      </c>
      <c r="G674" s="206"/>
      <c r="H674" s="209">
        <v>11.619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162</v>
      </c>
      <c r="AU674" s="215" t="s">
        <v>84</v>
      </c>
      <c r="AV674" s="14" t="s">
        <v>84</v>
      </c>
      <c r="AW674" s="14" t="s">
        <v>32</v>
      </c>
      <c r="AX674" s="14" t="s">
        <v>77</v>
      </c>
      <c r="AY674" s="215" t="s">
        <v>150</v>
      </c>
    </row>
    <row r="675" spans="1:65" s="13" customFormat="1" ht="11.25">
      <c r="B675" s="194"/>
      <c r="C675" s="195"/>
      <c r="D675" s="196" t="s">
        <v>162</v>
      </c>
      <c r="E675" s="197" t="s">
        <v>1</v>
      </c>
      <c r="F675" s="198" t="s">
        <v>706</v>
      </c>
      <c r="G675" s="195"/>
      <c r="H675" s="197" t="s">
        <v>1</v>
      </c>
      <c r="I675" s="199"/>
      <c r="J675" s="195"/>
      <c r="K675" s="195"/>
      <c r="L675" s="200"/>
      <c r="M675" s="201"/>
      <c r="N675" s="202"/>
      <c r="O675" s="202"/>
      <c r="P675" s="202"/>
      <c r="Q675" s="202"/>
      <c r="R675" s="202"/>
      <c r="S675" s="202"/>
      <c r="T675" s="203"/>
      <c r="AT675" s="204" t="s">
        <v>162</v>
      </c>
      <c r="AU675" s="204" t="s">
        <v>84</v>
      </c>
      <c r="AV675" s="13" t="s">
        <v>82</v>
      </c>
      <c r="AW675" s="13" t="s">
        <v>32</v>
      </c>
      <c r="AX675" s="13" t="s">
        <v>77</v>
      </c>
      <c r="AY675" s="204" t="s">
        <v>150</v>
      </c>
    </row>
    <row r="676" spans="1:65" s="14" customFormat="1" ht="11.25">
      <c r="B676" s="205"/>
      <c r="C676" s="206"/>
      <c r="D676" s="196" t="s">
        <v>162</v>
      </c>
      <c r="E676" s="207" t="s">
        <v>1</v>
      </c>
      <c r="F676" s="208" t="s">
        <v>763</v>
      </c>
      <c r="G676" s="206"/>
      <c r="H676" s="209">
        <v>6.1539999999999999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162</v>
      </c>
      <c r="AU676" s="215" t="s">
        <v>84</v>
      </c>
      <c r="AV676" s="14" t="s">
        <v>84</v>
      </c>
      <c r="AW676" s="14" t="s">
        <v>32</v>
      </c>
      <c r="AX676" s="14" t="s">
        <v>77</v>
      </c>
      <c r="AY676" s="215" t="s">
        <v>150</v>
      </c>
    </row>
    <row r="677" spans="1:65" s="13" customFormat="1" ht="11.25">
      <c r="B677" s="194"/>
      <c r="C677" s="195"/>
      <c r="D677" s="196" t="s">
        <v>162</v>
      </c>
      <c r="E677" s="197" t="s">
        <v>1</v>
      </c>
      <c r="F677" s="198" t="s">
        <v>708</v>
      </c>
      <c r="G677" s="195"/>
      <c r="H677" s="197" t="s">
        <v>1</v>
      </c>
      <c r="I677" s="199"/>
      <c r="J677" s="195"/>
      <c r="K677" s="195"/>
      <c r="L677" s="200"/>
      <c r="M677" s="201"/>
      <c r="N677" s="202"/>
      <c r="O677" s="202"/>
      <c r="P677" s="202"/>
      <c r="Q677" s="202"/>
      <c r="R677" s="202"/>
      <c r="S677" s="202"/>
      <c r="T677" s="203"/>
      <c r="AT677" s="204" t="s">
        <v>162</v>
      </c>
      <c r="AU677" s="204" t="s">
        <v>84</v>
      </c>
      <c r="AV677" s="13" t="s">
        <v>82</v>
      </c>
      <c r="AW677" s="13" t="s">
        <v>32</v>
      </c>
      <c r="AX677" s="13" t="s">
        <v>77</v>
      </c>
      <c r="AY677" s="204" t="s">
        <v>150</v>
      </c>
    </row>
    <row r="678" spans="1:65" s="14" customFormat="1" ht="11.25">
      <c r="B678" s="205"/>
      <c r="C678" s="206"/>
      <c r="D678" s="196" t="s">
        <v>162</v>
      </c>
      <c r="E678" s="207" t="s">
        <v>1</v>
      </c>
      <c r="F678" s="208" t="s">
        <v>709</v>
      </c>
      <c r="G678" s="206"/>
      <c r="H678" s="209">
        <v>0.54500000000000004</v>
      </c>
      <c r="I678" s="210"/>
      <c r="J678" s="206"/>
      <c r="K678" s="206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162</v>
      </c>
      <c r="AU678" s="215" t="s">
        <v>84</v>
      </c>
      <c r="AV678" s="14" t="s">
        <v>84</v>
      </c>
      <c r="AW678" s="14" t="s">
        <v>32</v>
      </c>
      <c r="AX678" s="14" t="s">
        <v>77</v>
      </c>
      <c r="AY678" s="215" t="s">
        <v>150</v>
      </c>
    </row>
    <row r="679" spans="1:65" s="13" customFormat="1" ht="11.25">
      <c r="B679" s="194"/>
      <c r="C679" s="195"/>
      <c r="D679" s="196" t="s">
        <v>162</v>
      </c>
      <c r="E679" s="197" t="s">
        <v>1</v>
      </c>
      <c r="F679" s="198" t="s">
        <v>710</v>
      </c>
      <c r="G679" s="195"/>
      <c r="H679" s="197" t="s">
        <v>1</v>
      </c>
      <c r="I679" s="199"/>
      <c r="J679" s="195"/>
      <c r="K679" s="195"/>
      <c r="L679" s="200"/>
      <c r="M679" s="201"/>
      <c r="N679" s="202"/>
      <c r="O679" s="202"/>
      <c r="P679" s="202"/>
      <c r="Q679" s="202"/>
      <c r="R679" s="202"/>
      <c r="S679" s="202"/>
      <c r="T679" s="203"/>
      <c r="AT679" s="204" t="s">
        <v>162</v>
      </c>
      <c r="AU679" s="204" t="s">
        <v>84</v>
      </c>
      <c r="AV679" s="13" t="s">
        <v>82</v>
      </c>
      <c r="AW679" s="13" t="s">
        <v>32</v>
      </c>
      <c r="AX679" s="13" t="s">
        <v>77</v>
      </c>
      <c r="AY679" s="204" t="s">
        <v>150</v>
      </c>
    </row>
    <row r="680" spans="1:65" s="14" customFormat="1" ht="11.25">
      <c r="B680" s="205"/>
      <c r="C680" s="206"/>
      <c r="D680" s="196" t="s">
        <v>162</v>
      </c>
      <c r="E680" s="207" t="s">
        <v>1</v>
      </c>
      <c r="F680" s="208" t="s">
        <v>711</v>
      </c>
      <c r="G680" s="206"/>
      <c r="H680" s="209">
        <v>0.996</v>
      </c>
      <c r="I680" s="210"/>
      <c r="J680" s="206"/>
      <c r="K680" s="206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162</v>
      </c>
      <c r="AU680" s="215" t="s">
        <v>84</v>
      </c>
      <c r="AV680" s="14" t="s">
        <v>84</v>
      </c>
      <c r="AW680" s="14" t="s">
        <v>32</v>
      </c>
      <c r="AX680" s="14" t="s">
        <v>77</v>
      </c>
      <c r="AY680" s="215" t="s">
        <v>150</v>
      </c>
    </row>
    <row r="681" spans="1:65" s="13" customFormat="1" ht="11.25">
      <c r="B681" s="194"/>
      <c r="C681" s="195"/>
      <c r="D681" s="196" t="s">
        <v>162</v>
      </c>
      <c r="E681" s="197" t="s">
        <v>1</v>
      </c>
      <c r="F681" s="198" t="s">
        <v>712</v>
      </c>
      <c r="G681" s="195"/>
      <c r="H681" s="197" t="s">
        <v>1</v>
      </c>
      <c r="I681" s="199"/>
      <c r="J681" s="195"/>
      <c r="K681" s="195"/>
      <c r="L681" s="200"/>
      <c r="M681" s="201"/>
      <c r="N681" s="202"/>
      <c r="O681" s="202"/>
      <c r="P681" s="202"/>
      <c r="Q681" s="202"/>
      <c r="R681" s="202"/>
      <c r="S681" s="202"/>
      <c r="T681" s="203"/>
      <c r="AT681" s="204" t="s">
        <v>162</v>
      </c>
      <c r="AU681" s="204" t="s">
        <v>84</v>
      </c>
      <c r="AV681" s="13" t="s">
        <v>82</v>
      </c>
      <c r="AW681" s="13" t="s">
        <v>32</v>
      </c>
      <c r="AX681" s="13" t="s">
        <v>77</v>
      </c>
      <c r="AY681" s="204" t="s">
        <v>150</v>
      </c>
    </row>
    <row r="682" spans="1:65" s="14" customFormat="1" ht="11.25">
      <c r="B682" s="205"/>
      <c r="C682" s="206"/>
      <c r="D682" s="196" t="s">
        <v>162</v>
      </c>
      <c r="E682" s="207" t="s">
        <v>1</v>
      </c>
      <c r="F682" s="208" t="s">
        <v>764</v>
      </c>
      <c r="G682" s="206"/>
      <c r="H682" s="209">
        <v>3.8820000000000001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162</v>
      </c>
      <c r="AU682" s="215" t="s">
        <v>84</v>
      </c>
      <c r="AV682" s="14" t="s">
        <v>84</v>
      </c>
      <c r="AW682" s="14" t="s">
        <v>32</v>
      </c>
      <c r="AX682" s="14" t="s">
        <v>77</v>
      </c>
      <c r="AY682" s="215" t="s">
        <v>150</v>
      </c>
    </row>
    <row r="683" spans="1:65" s="13" customFormat="1" ht="11.25">
      <c r="B683" s="194"/>
      <c r="C683" s="195"/>
      <c r="D683" s="196" t="s">
        <v>162</v>
      </c>
      <c r="E683" s="197" t="s">
        <v>1</v>
      </c>
      <c r="F683" s="198" t="s">
        <v>714</v>
      </c>
      <c r="G683" s="195"/>
      <c r="H683" s="197" t="s">
        <v>1</v>
      </c>
      <c r="I683" s="199"/>
      <c r="J683" s="195"/>
      <c r="K683" s="195"/>
      <c r="L683" s="200"/>
      <c r="M683" s="201"/>
      <c r="N683" s="202"/>
      <c r="O683" s="202"/>
      <c r="P683" s="202"/>
      <c r="Q683" s="202"/>
      <c r="R683" s="202"/>
      <c r="S683" s="202"/>
      <c r="T683" s="203"/>
      <c r="AT683" s="204" t="s">
        <v>162</v>
      </c>
      <c r="AU683" s="204" t="s">
        <v>84</v>
      </c>
      <c r="AV683" s="13" t="s">
        <v>82</v>
      </c>
      <c r="AW683" s="13" t="s">
        <v>32</v>
      </c>
      <c r="AX683" s="13" t="s">
        <v>77</v>
      </c>
      <c r="AY683" s="204" t="s">
        <v>150</v>
      </c>
    </row>
    <row r="684" spans="1:65" s="14" customFormat="1" ht="11.25">
      <c r="B684" s="205"/>
      <c r="C684" s="206"/>
      <c r="D684" s="196" t="s">
        <v>162</v>
      </c>
      <c r="E684" s="207" t="s">
        <v>1</v>
      </c>
      <c r="F684" s="208" t="s">
        <v>715</v>
      </c>
      <c r="G684" s="206"/>
      <c r="H684" s="209">
        <v>6.7919999999999998</v>
      </c>
      <c r="I684" s="210"/>
      <c r="J684" s="206"/>
      <c r="K684" s="206"/>
      <c r="L684" s="211"/>
      <c r="M684" s="212"/>
      <c r="N684" s="213"/>
      <c r="O684" s="213"/>
      <c r="P684" s="213"/>
      <c r="Q684" s="213"/>
      <c r="R684" s="213"/>
      <c r="S684" s="213"/>
      <c r="T684" s="214"/>
      <c r="AT684" s="215" t="s">
        <v>162</v>
      </c>
      <c r="AU684" s="215" t="s">
        <v>84</v>
      </c>
      <c r="AV684" s="14" t="s">
        <v>84</v>
      </c>
      <c r="AW684" s="14" t="s">
        <v>32</v>
      </c>
      <c r="AX684" s="14" t="s">
        <v>77</v>
      </c>
      <c r="AY684" s="215" t="s">
        <v>150</v>
      </c>
    </row>
    <row r="685" spans="1:65" s="13" customFormat="1" ht="11.25">
      <c r="B685" s="194"/>
      <c r="C685" s="195"/>
      <c r="D685" s="196" t="s">
        <v>162</v>
      </c>
      <c r="E685" s="197" t="s">
        <v>1</v>
      </c>
      <c r="F685" s="198" t="s">
        <v>716</v>
      </c>
      <c r="G685" s="195"/>
      <c r="H685" s="197" t="s">
        <v>1</v>
      </c>
      <c r="I685" s="199"/>
      <c r="J685" s="195"/>
      <c r="K685" s="195"/>
      <c r="L685" s="200"/>
      <c r="M685" s="201"/>
      <c r="N685" s="202"/>
      <c r="O685" s="202"/>
      <c r="P685" s="202"/>
      <c r="Q685" s="202"/>
      <c r="R685" s="202"/>
      <c r="S685" s="202"/>
      <c r="T685" s="203"/>
      <c r="AT685" s="204" t="s">
        <v>162</v>
      </c>
      <c r="AU685" s="204" t="s">
        <v>84</v>
      </c>
      <c r="AV685" s="13" t="s">
        <v>82</v>
      </c>
      <c r="AW685" s="13" t="s">
        <v>32</v>
      </c>
      <c r="AX685" s="13" t="s">
        <v>77</v>
      </c>
      <c r="AY685" s="204" t="s">
        <v>150</v>
      </c>
    </row>
    <row r="686" spans="1:65" s="14" customFormat="1" ht="11.25">
      <c r="B686" s="205"/>
      <c r="C686" s="206"/>
      <c r="D686" s="196" t="s">
        <v>162</v>
      </c>
      <c r="E686" s="207" t="s">
        <v>1</v>
      </c>
      <c r="F686" s="208" t="s">
        <v>765</v>
      </c>
      <c r="G686" s="206"/>
      <c r="H686" s="209">
        <v>0.52</v>
      </c>
      <c r="I686" s="210"/>
      <c r="J686" s="206"/>
      <c r="K686" s="206"/>
      <c r="L686" s="211"/>
      <c r="M686" s="212"/>
      <c r="N686" s="213"/>
      <c r="O686" s="213"/>
      <c r="P686" s="213"/>
      <c r="Q686" s="213"/>
      <c r="R686" s="213"/>
      <c r="S686" s="213"/>
      <c r="T686" s="214"/>
      <c r="AT686" s="215" t="s">
        <v>162</v>
      </c>
      <c r="AU686" s="215" t="s">
        <v>84</v>
      </c>
      <c r="AV686" s="14" t="s">
        <v>84</v>
      </c>
      <c r="AW686" s="14" t="s">
        <v>32</v>
      </c>
      <c r="AX686" s="14" t="s">
        <v>77</v>
      </c>
      <c r="AY686" s="215" t="s">
        <v>150</v>
      </c>
    </row>
    <row r="687" spans="1:65" s="15" customFormat="1" ht="11.25">
      <c r="B687" s="216"/>
      <c r="C687" s="217"/>
      <c r="D687" s="196" t="s">
        <v>162</v>
      </c>
      <c r="E687" s="218" t="s">
        <v>1</v>
      </c>
      <c r="F687" s="219" t="s">
        <v>166</v>
      </c>
      <c r="G687" s="217"/>
      <c r="H687" s="220">
        <v>30.507999999999999</v>
      </c>
      <c r="I687" s="221"/>
      <c r="J687" s="217"/>
      <c r="K687" s="217"/>
      <c r="L687" s="222"/>
      <c r="M687" s="223"/>
      <c r="N687" s="224"/>
      <c r="O687" s="224"/>
      <c r="P687" s="224"/>
      <c r="Q687" s="224"/>
      <c r="R687" s="224"/>
      <c r="S687" s="224"/>
      <c r="T687" s="225"/>
      <c r="AT687" s="226" t="s">
        <v>162</v>
      </c>
      <c r="AU687" s="226" t="s">
        <v>84</v>
      </c>
      <c r="AV687" s="15" t="s">
        <v>157</v>
      </c>
      <c r="AW687" s="15" t="s">
        <v>32</v>
      </c>
      <c r="AX687" s="15" t="s">
        <v>82</v>
      </c>
      <c r="AY687" s="226" t="s">
        <v>150</v>
      </c>
    </row>
    <row r="688" spans="1:65" s="2" customFormat="1" ht="37.9" customHeight="1">
      <c r="A688" s="34"/>
      <c r="B688" s="35"/>
      <c r="C688" s="181" t="s">
        <v>766</v>
      </c>
      <c r="D688" s="181" t="s">
        <v>152</v>
      </c>
      <c r="E688" s="182" t="s">
        <v>767</v>
      </c>
      <c r="F688" s="183" t="s">
        <v>768</v>
      </c>
      <c r="G688" s="184" t="s">
        <v>155</v>
      </c>
      <c r="H688" s="185">
        <v>2.62</v>
      </c>
      <c r="I688" s="186"/>
      <c r="J688" s="187">
        <f>ROUND(I688*H688,2)</f>
        <v>0</v>
      </c>
      <c r="K688" s="183" t="s">
        <v>156</v>
      </c>
      <c r="L688" s="39"/>
      <c r="M688" s="188" t="s">
        <v>1</v>
      </c>
      <c r="N688" s="189" t="s">
        <v>42</v>
      </c>
      <c r="O688" s="71"/>
      <c r="P688" s="190">
        <f>O688*H688</f>
        <v>0</v>
      </c>
      <c r="Q688" s="190">
        <v>3.2000000000000002E-3</v>
      </c>
      <c r="R688" s="190">
        <f>Q688*H688</f>
        <v>8.3840000000000008E-3</v>
      </c>
      <c r="S688" s="190">
        <v>0</v>
      </c>
      <c r="T688" s="191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92" t="s">
        <v>157</v>
      </c>
      <c r="AT688" s="192" t="s">
        <v>152</v>
      </c>
      <c r="AU688" s="192" t="s">
        <v>84</v>
      </c>
      <c r="AY688" s="17" t="s">
        <v>150</v>
      </c>
      <c r="BE688" s="193">
        <f>IF(N688="základní",J688,0)</f>
        <v>0</v>
      </c>
      <c r="BF688" s="193">
        <f>IF(N688="snížená",J688,0)</f>
        <v>0</v>
      </c>
      <c r="BG688" s="193">
        <f>IF(N688="zákl. přenesená",J688,0)</f>
        <v>0</v>
      </c>
      <c r="BH688" s="193">
        <f>IF(N688="sníž. přenesená",J688,0)</f>
        <v>0</v>
      </c>
      <c r="BI688" s="193">
        <f>IF(N688="nulová",J688,0)</f>
        <v>0</v>
      </c>
      <c r="BJ688" s="17" t="s">
        <v>82</v>
      </c>
      <c r="BK688" s="193">
        <f>ROUND(I688*H688,2)</f>
        <v>0</v>
      </c>
      <c r="BL688" s="17" t="s">
        <v>157</v>
      </c>
      <c r="BM688" s="192" t="s">
        <v>769</v>
      </c>
    </row>
    <row r="689" spans="1:65" s="13" customFormat="1" ht="11.25">
      <c r="B689" s="194"/>
      <c r="C689" s="195"/>
      <c r="D689" s="196" t="s">
        <v>162</v>
      </c>
      <c r="E689" s="197" t="s">
        <v>1</v>
      </c>
      <c r="F689" s="198" t="s">
        <v>770</v>
      </c>
      <c r="G689" s="195"/>
      <c r="H689" s="197" t="s">
        <v>1</v>
      </c>
      <c r="I689" s="199"/>
      <c r="J689" s="195"/>
      <c r="K689" s="195"/>
      <c r="L689" s="200"/>
      <c r="M689" s="201"/>
      <c r="N689" s="202"/>
      <c r="O689" s="202"/>
      <c r="P689" s="202"/>
      <c r="Q689" s="202"/>
      <c r="R689" s="202"/>
      <c r="S689" s="202"/>
      <c r="T689" s="203"/>
      <c r="AT689" s="204" t="s">
        <v>162</v>
      </c>
      <c r="AU689" s="204" t="s">
        <v>84</v>
      </c>
      <c r="AV689" s="13" t="s">
        <v>82</v>
      </c>
      <c r="AW689" s="13" t="s">
        <v>32</v>
      </c>
      <c r="AX689" s="13" t="s">
        <v>77</v>
      </c>
      <c r="AY689" s="204" t="s">
        <v>150</v>
      </c>
    </row>
    <row r="690" spans="1:65" s="14" customFormat="1" ht="11.25">
      <c r="B690" s="205"/>
      <c r="C690" s="206"/>
      <c r="D690" s="196" t="s">
        <v>162</v>
      </c>
      <c r="E690" s="207" t="s">
        <v>1</v>
      </c>
      <c r="F690" s="208" t="s">
        <v>771</v>
      </c>
      <c r="G690" s="206"/>
      <c r="H690" s="209">
        <v>2.62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162</v>
      </c>
      <c r="AU690" s="215" t="s">
        <v>84</v>
      </c>
      <c r="AV690" s="14" t="s">
        <v>84</v>
      </c>
      <c r="AW690" s="14" t="s">
        <v>32</v>
      </c>
      <c r="AX690" s="14" t="s">
        <v>82</v>
      </c>
      <c r="AY690" s="215" t="s">
        <v>150</v>
      </c>
    </row>
    <row r="691" spans="1:65" s="2" customFormat="1" ht="24.2" customHeight="1">
      <c r="A691" s="34"/>
      <c r="B691" s="35"/>
      <c r="C691" s="227" t="s">
        <v>772</v>
      </c>
      <c r="D691" s="227" t="s">
        <v>224</v>
      </c>
      <c r="E691" s="228" t="s">
        <v>773</v>
      </c>
      <c r="F691" s="229" t="s">
        <v>774</v>
      </c>
      <c r="G691" s="230" t="s">
        <v>155</v>
      </c>
      <c r="H691" s="231">
        <v>2.6720000000000002</v>
      </c>
      <c r="I691" s="232"/>
      <c r="J691" s="233">
        <f>ROUND(I691*H691,2)</f>
        <v>0</v>
      </c>
      <c r="K691" s="229" t="s">
        <v>156</v>
      </c>
      <c r="L691" s="234"/>
      <c r="M691" s="235" t="s">
        <v>1</v>
      </c>
      <c r="N691" s="236" t="s">
        <v>42</v>
      </c>
      <c r="O691" s="71"/>
      <c r="P691" s="190">
        <f>O691*H691</f>
        <v>0</v>
      </c>
      <c r="Q691" s="190">
        <v>8.7999999999999995E-2</v>
      </c>
      <c r="R691" s="190">
        <f>Q691*H691</f>
        <v>0.23513600000000001</v>
      </c>
      <c r="S691" s="190">
        <v>0</v>
      </c>
      <c r="T691" s="191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92" t="s">
        <v>193</v>
      </c>
      <c r="AT691" s="192" t="s">
        <v>224</v>
      </c>
      <c r="AU691" s="192" t="s">
        <v>84</v>
      </c>
      <c r="AY691" s="17" t="s">
        <v>150</v>
      </c>
      <c r="BE691" s="193">
        <f>IF(N691="základní",J691,0)</f>
        <v>0</v>
      </c>
      <c r="BF691" s="193">
        <f>IF(N691="snížená",J691,0)</f>
        <v>0</v>
      </c>
      <c r="BG691" s="193">
        <f>IF(N691="zákl. přenesená",J691,0)</f>
        <v>0</v>
      </c>
      <c r="BH691" s="193">
        <f>IF(N691="sníž. přenesená",J691,0)</f>
        <v>0</v>
      </c>
      <c r="BI691" s="193">
        <f>IF(N691="nulová",J691,0)</f>
        <v>0</v>
      </c>
      <c r="BJ691" s="17" t="s">
        <v>82</v>
      </c>
      <c r="BK691" s="193">
        <f>ROUND(I691*H691,2)</f>
        <v>0</v>
      </c>
      <c r="BL691" s="17" t="s">
        <v>157</v>
      </c>
      <c r="BM691" s="192" t="s">
        <v>775</v>
      </c>
    </row>
    <row r="692" spans="1:65" s="14" customFormat="1" ht="11.25">
      <c r="B692" s="205"/>
      <c r="C692" s="206"/>
      <c r="D692" s="196" t="s">
        <v>162</v>
      </c>
      <c r="E692" s="206"/>
      <c r="F692" s="208" t="s">
        <v>776</v>
      </c>
      <c r="G692" s="206"/>
      <c r="H692" s="209">
        <v>2.6720000000000002</v>
      </c>
      <c r="I692" s="210"/>
      <c r="J692" s="206"/>
      <c r="K692" s="206"/>
      <c r="L692" s="211"/>
      <c r="M692" s="212"/>
      <c r="N692" s="213"/>
      <c r="O692" s="213"/>
      <c r="P692" s="213"/>
      <c r="Q692" s="213"/>
      <c r="R692" s="213"/>
      <c r="S692" s="213"/>
      <c r="T692" s="214"/>
      <c r="AT692" s="215" t="s">
        <v>162</v>
      </c>
      <c r="AU692" s="215" t="s">
        <v>84</v>
      </c>
      <c r="AV692" s="14" t="s">
        <v>84</v>
      </c>
      <c r="AW692" s="14" t="s">
        <v>4</v>
      </c>
      <c r="AX692" s="14" t="s">
        <v>82</v>
      </c>
      <c r="AY692" s="215" t="s">
        <v>150</v>
      </c>
    </row>
    <row r="693" spans="1:65" s="2" customFormat="1" ht="24.2" customHeight="1">
      <c r="A693" s="34"/>
      <c r="B693" s="35"/>
      <c r="C693" s="181" t="s">
        <v>777</v>
      </c>
      <c r="D693" s="181" t="s">
        <v>152</v>
      </c>
      <c r="E693" s="182" t="s">
        <v>778</v>
      </c>
      <c r="F693" s="183" t="s">
        <v>779</v>
      </c>
      <c r="G693" s="184" t="s">
        <v>182</v>
      </c>
      <c r="H693" s="185">
        <v>7</v>
      </c>
      <c r="I693" s="186"/>
      <c r="J693" s="187">
        <f>ROUND(I693*H693,2)</f>
        <v>0</v>
      </c>
      <c r="K693" s="183" t="s">
        <v>156</v>
      </c>
      <c r="L693" s="39"/>
      <c r="M693" s="188" t="s">
        <v>1</v>
      </c>
      <c r="N693" s="189" t="s">
        <v>42</v>
      </c>
      <c r="O693" s="71"/>
      <c r="P693" s="190">
        <f>O693*H693</f>
        <v>0</v>
      </c>
      <c r="Q693" s="190">
        <v>1.7770000000000001E-2</v>
      </c>
      <c r="R693" s="190">
        <f>Q693*H693</f>
        <v>0.12439</v>
      </c>
      <c r="S693" s="190">
        <v>0</v>
      </c>
      <c r="T693" s="191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92" t="s">
        <v>157</v>
      </c>
      <c r="AT693" s="192" t="s">
        <v>152</v>
      </c>
      <c r="AU693" s="192" t="s">
        <v>84</v>
      </c>
      <c r="AY693" s="17" t="s">
        <v>150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7" t="s">
        <v>82</v>
      </c>
      <c r="BK693" s="193">
        <f>ROUND(I693*H693,2)</f>
        <v>0</v>
      </c>
      <c r="BL693" s="17" t="s">
        <v>157</v>
      </c>
      <c r="BM693" s="192" t="s">
        <v>780</v>
      </c>
    </row>
    <row r="694" spans="1:65" s="13" customFormat="1" ht="11.25">
      <c r="B694" s="194"/>
      <c r="C694" s="195"/>
      <c r="D694" s="196" t="s">
        <v>162</v>
      </c>
      <c r="E694" s="197" t="s">
        <v>1</v>
      </c>
      <c r="F694" s="198" t="s">
        <v>781</v>
      </c>
      <c r="G694" s="195"/>
      <c r="H694" s="197" t="s">
        <v>1</v>
      </c>
      <c r="I694" s="199"/>
      <c r="J694" s="195"/>
      <c r="K694" s="195"/>
      <c r="L694" s="200"/>
      <c r="M694" s="201"/>
      <c r="N694" s="202"/>
      <c r="O694" s="202"/>
      <c r="P694" s="202"/>
      <c r="Q694" s="202"/>
      <c r="R694" s="202"/>
      <c r="S694" s="202"/>
      <c r="T694" s="203"/>
      <c r="AT694" s="204" t="s">
        <v>162</v>
      </c>
      <c r="AU694" s="204" t="s">
        <v>84</v>
      </c>
      <c r="AV694" s="13" t="s">
        <v>82</v>
      </c>
      <c r="AW694" s="13" t="s">
        <v>32</v>
      </c>
      <c r="AX694" s="13" t="s">
        <v>77</v>
      </c>
      <c r="AY694" s="204" t="s">
        <v>150</v>
      </c>
    </row>
    <row r="695" spans="1:65" s="14" customFormat="1" ht="11.25">
      <c r="B695" s="205"/>
      <c r="C695" s="206"/>
      <c r="D695" s="196" t="s">
        <v>162</v>
      </c>
      <c r="E695" s="207" t="s">
        <v>1</v>
      </c>
      <c r="F695" s="208" t="s">
        <v>84</v>
      </c>
      <c r="G695" s="206"/>
      <c r="H695" s="209">
        <v>2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162</v>
      </c>
      <c r="AU695" s="215" t="s">
        <v>84</v>
      </c>
      <c r="AV695" s="14" t="s">
        <v>84</v>
      </c>
      <c r="AW695" s="14" t="s">
        <v>32</v>
      </c>
      <c r="AX695" s="14" t="s">
        <v>77</v>
      </c>
      <c r="AY695" s="215" t="s">
        <v>150</v>
      </c>
    </row>
    <row r="696" spans="1:65" s="13" customFormat="1" ht="11.25">
      <c r="B696" s="194"/>
      <c r="C696" s="195"/>
      <c r="D696" s="196" t="s">
        <v>162</v>
      </c>
      <c r="E696" s="197" t="s">
        <v>1</v>
      </c>
      <c r="F696" s="198" t="s">
        <v>782</v>
      </c>
      <c r="G696" s="195"/>
      <c r="H696" s="197" t="s">
        <v>1</v>
      </c>
      <c r="I696" s="199"/>
      <c r="J696" s="195"/>
      <c r="K696" s="195"/>
      <c r="L696" s="200"/>
      <c r="M696" s="201"/>
      <c r="N696" s="202"/>
      <c r="O696" s="202"/>
      <c r="P696" s="202"/>
      <c r="Q696" s="202"/>
      <c r="R696" s="202"/>
      <c r="S696" s="202"/>
      <c r="T696" s="203"/>
      <c r="AT696" s="204" t="s">
        <v>162</v>
      </c>
      <c r="AU696" s="204" t="s">
        <v>84</v>
      </c>
      <c r="AV696" s="13" t="s">
        <v>82</v>
      </c>
      <c r="AW696" s="13" t="s">
        <v>32</v>
      </c>
      <c r="AX696" s="13" t="s">
        <v>77</v>
      </c>
      <c r="AY696" s="204" t="s">
        <v>150</v>
      </c>
    </row>
    <row r="697" spans="1:65" s="14" customFormat="1" ht="11.25">
      <c r="B697" s="205"/>
      <c r="C697" s="206"/>
      <c r="D697" s="196" t="s">
        <v>162</v>
      </c>
      <c r="E697" s="207" t="s">
        <v>1</v>
      </c>
      <c r="F697" s="208" t="s">
        <v>82</v>
      </c>
      <c r="G697" s="206"/>
      <c r="H697" s="209">
        <v>1</v>
      </c>
      <c r="I697" s="210"/>
      <c r="J697" s="206"/>
      <c r="K697" s="206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162</v>
      </c>
      <c r="AU697" s="215" t="s">
        <v>84</v>
      </c>
      <c r="AV697" s="14" t="s">
        <v>84</v>
      </c>
      <c r="AW697" s="14" t="s">
        <v>32</v>
      </c>
      <c r="AX697" s="14" t="s">
        <v>77</v>
      </c>
      <c r="AY697" s="215" t="s">
        <v>150</v>
      </c>
    </row>
    <row r="698" spans="1:65" s="13" customFormat="1" ht="11.25">
      <c r="B698" s="194"/>
      <c r="C698" s="195"/>
      <c r="D698" s="196" t="s">
        <v>162</v>
      </c>
      <c r="E698" s="197" t="s">
        <v>1</v>
      </c>
      <c r="F698" s="198" t="s">
        <v>783</v>
      </c>
      <c r="G698" s="195"/>
      <c r="H698" s="197" t="s">
        <v>1</v>
      </c>
      <c r="I698" s="199"/>
      <c r="J698" s="195"/>
      <c r="K698" s="195"/>
      <c r="L698" s="200"/>
      <c r="M698" s="201"/>
      <c r="N698" s="202"/>
      <c r="O698" s="202"/>
      <c r="P698" s="202"/>
      <c r="Q698" s="202"/>
      <c r="R698" s="202"/>
      <c r="S698" s="202"/>
      <c r="T698" s="203"/>
      <c r="AT698" s="204" t="s">
        <v>162</v>
      </c>
      <c r="AU698" s="204" t="s">
        <v>84</v>
      </c>
      <c r="AV698" s="13" t="s">
        <v>82</v>
      </c>
      <c r="AW698" s="13" t="s">
        <v>32</v>
      </c>
      <c r="AX698" s="13" t="s">
        <v>77</v>
      </c>
      <c r="AY698" s="204" t="s">
        <v>150</v>
      </c>
    </row>
    <row r="699" spans="1:65" s="14" customFormat="1" ht="11.25">
      <c r="B699" s="205"/>
      <c r="C699" s="206"/>
      <c r="D699" s="196" t="s">
        <v>162</v>
      </c>
      <c r="E699" s="207" t="s">
        <v>1</v>
      </c>
      <c r="F699" s="208" t="s">
        <v>82</v>
      </c>
      <c r="G699" s="206"/>
      <c r="H699" s="209">
        <v>1</v>
      </c>
      <c r="I699" s="210"/>
      <c r="J699" s="206"/>
      <c r="K699" s="206"/>
      <c r="L699" s="211"/>
      <c r="M699" s="212"/>
      <c r="N699" s="213"/>
      <c r="O699" s="213"/>
      <c r="P699" s="213"/>
      <c r="Q699" s="213"/>
      <c r="R699" s="213"/>
      <c r="S699" s="213"/>
      <c r="T699" s="214"/>
      <c r="AT699" s="215" t="s">
        <v>162</v>
      </c>
      <c r="AU699" s="215" t="s">
        <v>84</v>
      </c>
      <c r="AV699" s="14" t="s">
        <v>84</v>
      </c>
      <c r="AW699" s="14" t="s">
        <v>32</v>
      </c>
      <c r="AX699" s="14" t="s">
        <v>77</v>
      </c>
      <c r="AY699" s="215" t="s">
        <v>150</v>
      </c>
    </row>
    <row r="700" spans="1:65" s="13" customFormat="1" ht="11.25">
      <c r="B700" s="194"/>
      <c r="C700" s="195"/>
      <c r="D700" s="196" t="s">
        <v>162</v>
      </c>
      <c r="E700" s="197" t="s">
        <v>1</v>
      </c>
      <c r="F700" s="198" t="s">
        <v>784</v>
      </c>
      <c r="G700" s="195"/>
      <c r="H700" s="197" t="s">
        <v>1</v>
      </c>
      <c r="I700" s="199"/>
      <c r="J700" s="195"/>
      <c r="K700" s="195"/>
      <c r="L700" s="200"/>
      <c r="M700" s="201"/>
      <c r="N700" s="202"/>
      <c r="O700" s="202"/>
      <c r="P700" s="202"/>
      <c r="Q700" s="202"/>
      <c r="R700" s="202"/>
      <c r="S700" s="202"/>
      <c r="T700" s="203"/>
      <c r="AT700" s="204" t="s">
        <v>162</v>
      </c>
      <c r="AU700" s="204" t="s">
        <v>84</v>
      </c>
      <c r="AV700" s="13" t="s">
        <v>82</v>
      </c>
      <c r="AW700" s="13" t="s">
        <v>32</v>
      </c>
      <c r="AX700" s="13" t="s">
        <v>77</v>
      </c>
      <c r="AY700" s="204" t="s">
        <v>150</v>
      </c>
    </row>
    <row r="701" spans="1:65" s="14" customFormat="1" ht="11.25">
      <c r="B701" s="205"/>
      <c r="C701" s="206"/>
      <c r="D701" s="196" t="s">
        <v>162</v>
      </c>
      <c r="E701" s="207" t="s">
        <v>1</v>
      </c>
      <c r="F701" s="208" t="s">
        <v>82</v>
      </c>
      <c r="G701" s="206"/>
      <c r="H701" s="209">
        <v>1</v>
      </c>
      <c r="I701" s="210"/>
      <c r="J701" s="206"/>
      <c r="K701" s="206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162</v>
      </c>
      <c r="AU701" s="215" t="s">
        <v>84</v>
      </c>
      <c r="AV701" s="14" t="s">
        <v>84</v>
      </c>
      <c r="AW701" s="14" t="s">
        <v>32</v>
      </c>
      <c r="AX701" s="14" t="s">
        <v>77</v>
      </c>
      <c r="AY701" s="215" t="s">
        <v>150</v>
      </c>
    </row>
    <row r="702" spans="1:65" s="13" customFormat="1" ht="11.25">
      <c r="B702" s="194"/>
      <c r="C702" s="195"/>
      <c r="D702" s="196" t="s">
        <v>162</v>
      </c>
      <c r="E702" s="197" t="s">
        <v>1</v>
      </c>
      <c r="F702" s="198" t="s">
        <v>785</v>
      </c>
      <c r="G702" s="195"/>
      <c r="H702" s="197" t="s">
        <v>1</v>
      </c>
      <c r="I702" s="199"/>
      <c r="J702" s="195"/>
      <c r="K702" s="195"/>
      <c r="L702" s="200"/>
      <c r="M702" s="201"/>
      <c r="N702" s="202"/>
      <c r="O702" s="202"/>
      <c r="P702" s="202"/>
      <c r="Q702" s="202"/>
      <c r="R702" s="202"/>
      <c r="S702" s="202"/>
      <c r="T702" s="203"/>
      <c r="AT702" s="204" t="s">
        <v>162</v>
      </c>
      <c r="AU702" s="204" t="s">
        <v>84</v>
      </c>
      <c r="AV702" s="13" t="s">
        <v>82</v>
      </c>
      <c r="AW702" s="13" t="s">
        <v>32</v>
      </c>
      <c r="AX702" s="13" t="s">
        <v>77</v>
      </c>
      <c r="AY702" s="204" t="s">
        <v>150</v>
      </c>
    </row>
    <row r="703" spans="1:65" s="14" customFormat="1" ht="11.25">
      <c r="B703" s="205"/>
      <c r="C703" s="206"/>
      <c r="D703" s="196" t="s">
        <v>162</v>
      </c>
      <c r="E703" s="207" t="s">
        <v>1</v>
      </c>
      <c r="F703" s="208" t="s">
        <v>84</v>
      </c>
      <c r="G703" s="206"/>
      <c r="H703" s="209">
        <v>2</v>
      </c>
      <c r="I703" s="210"/>
      <c r="J703" s="206"/>
      <c r="K703" s="206"/>
      <c r="L703" s="211"/>
      <c r="M703" s="212"/>
      <c r="N703" s="213"/>
      <c r="O703" s="213"/>
      <c r="P703" s="213"/>
      <c r="Q703" s="213"/>
      <c r="R703" s="213"/>
      <c r="S703" s="213"/>
      <c r="T703" s="214"/>
      <c r="AT703" s="215" t="s">
        <v>162</v>
      </c>
      <c r="AU703" s="215" t="s">
        <v>84</v>
      </c>
      <c r="AV703" s="14" t="s">
        <v>84</v>
      </c>
      <c r="AW703" s="14" t="s">
        <v>32</v>
      </c>
      <c r="AX703" s="14" t="s">
        <v>77</v>
      </c>
      <c r="AY703" s="215" t="s">
        <v>150</v>
      </c>
    </row>
    <row r="704" spans="1:65" s="15" customFormat="1" ht="11.25">
      <c r="B704" s="216"/>
      <c r="C704" s="217"/>
      <c r="D704" s="196" t="s">
        <v>162</v>
      </c>
      <c r="E704" s="218" t="s">
        <v>1</v>
      </c>
      <c r="F704" s="219" t="s">
        <v>166</v>
      </c>
      <c r="G704" s="217"/>
      <c r="H704" s="220">
        <v>7</v>
      </c>
      <c r="I704" s="221"/>
      <c r="J704" s="217"/>
      <c r="K704" s="217"/>
      <c r="L704" s="222"/>
      <c r="M704" s="223"/>
      <c r="N704" s="224"/>
      <c r="O704" s="224"/>
      <c r="P704" s="224"/>
      <c r="Q704" s="224"/>
      <c r="R704" s="224"/>
      <c r="S704" s="224"/>
      <c r="T704" s="225"/>
      <c r="AT704" s="226" t="s">
        <v>162</v>
      </c>
      <c r="AU704" s="226" t="s">
        <v>84</v>
      </c>
      <c r="AV704" s="15" t="s">
        <v>157</v>
      </c>
      <c r="AW704" s="15" t="s">
        <v>32</v>
      </c>
      <c r="AX704" s="15" t="s">
        <v>82</v>
      </c>
      <c r="AY704" s="226" t="s">
        <v>150</v>
      </c>
    </row>
    <row r="705" spans="1:65" s="2" customFormat="1" ht="24.2" customHeight="1">
      <c r="A705" s="34"/>
      <c r="B705" s="35"/>
      <c r="C705" s="227" t="s">
        <v>786</v>
      </c>
      <c r="D705" s="227" t="s">
        <v>224</v>
      </c>
      <c r="E705" s="228" t="s">
        <v>787</v>
      </c>
      <c r="F705" s="229" t="s">
        <v>788</v>
      </c>
      <c r="G705" s="230" t="s">
        <v>182</v>
      </c>
      <c r="H705" s="231">
        <v>3</v>
      </c>
      <c r="I705" s="232"/>
      <c r="J705" s="233">
        <f>ROUND(I705*H705,2)</f>
        <v>0</v>
      </c>
      <c r="K705" s="229" t="s">
        <v>156</v>
      </c>
      <c r="L705" s="234"/>
      <c r="M705" s="235" t="s">
        <v>1</v>
      </c>
      <c r="N705" s="236" t="s">
        <v>42</v>
      </c>
      <c r="O705" s="71"/>
      <c r="P705" s="190">
        <f>O705*H705</f>
        <v>0</v>
      </c>
      <c r="Q705" s="190">
        <v>1.489E-2</v>
      </c>
      <c r="R705" s="190">
        <f>Q705*H705</f>
        <v>4.4670000000000001E-2</v>
      </c>
      <c r="S705" s="190">
        <v>0</v>
      </c>
      <c r="T705" s="191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92" t="s">
        <v>193</v>
      </c>
      <c r="AT705" s="192" t="s">
        <v>224</v>
      </c>
      <c r="AU705" s="192" t="s">
        <v>84</v>
      </c>
      <c r="AY705" s="17" t="s">
        <v>150</v>
      </c>
      <c r="BE705" s="193">
        <f>IF(N705="základní",J705,0)</f>
        <v>0</v>
      </c>
      <c r="BF705" s="193">
        <f>IF(N705="snížená",J705,0)</f>
        <v>0</v>
      </c>
      <c r="BG705" s="193">
        <f>IF(N705="zákl. přenesená",J705,0)</f>
        <v>0</v>
      </c>
      <c r="BH705" s="193">
        <f>IF(N705="sníž. přenesená",J705,0)</f>
        <v>0</v>
      </c>
      <c r="BI705" s="193">
        <f>IF(N705="nulová",J705,0)</f>
        <v>0</v>
      </c>
      <c r="BJ705" s="17" t="s">
        <v>82</v>
      </c>
      <c r="BK705" s="193">
        <f>ROUND(I705*H705,2)</f>
        <v>0</v>
      </c>
      <c r="BL705" s="17" t="s">
        <v>157</v>
      </c>
      <c r="BM705" s="192" t="s">
        <v>789</v>
      </c>
    </row>
    <row r="706" spans="1:65" s="13" customFormat="1" ht="11.25">
      <c r="B706" s="194"/>
      <c r="C706" s="195"/>
      <c r="D706" s="196" t="s">
        <v>162</v>
      </c>
      <c r="E706" s="197" t="s">
        <v>1</v>
      </c>
      <c r="F706" s="198" t="s">
        <v>783</v>
      </c>
      <c r="G706" s="195"/>
      <c r="H706" s="197" t="s">
        <v>1</v>
      </c>
      <c r="I706" s="199"/>
      <c r="J706" s="195"/>
      <c r="K706" s="195"/>
      <c r="L706" s="200"/>
      <c r="M706" s="201"/>
      <c r="N706" s="202"/>
      <c r="O706" s="202"/>
      <c r="P706" s="202"/>
      <c r="Q706" s="202"/>
      <c r="R706" s="202"/>
      <c r="S706" s="202"/>
      <c r="T706" s="203"/>
      <c r="AT706" s="204" t="s">
        <v>162</v>
      </c>
      <c r="AU706" s="204" t="s">
        <v>84</v>
      </c>
      <c r="AV706" s="13" t="s">
        <v>82</v>
      </c>
      <c r="AW706" s="13" t="s">
        <v>32</v>
      </c>
      <c r="AX706" s="13" t="s">
        <v>77</v>
      </c>
      <c r="AY706" s="204" t="s">
        <v>150</v>
      </c>
    </row>
    <row r="707" spans="1:65" s="14" customFormat="1" ht="11.25">
      <c r="B707" s="205"/>
      <c r="C707" s="206"/>
      <c r="D707" s="196" t="s">
        <v>162</v>
      </c>
      <c r="E707" s="207" t="s">
        <v>1</v>
      </c>
      <c r="F707" s="208" t="s">
        <v>82</v>
      </c>
      <c r="G707" s="206"/>
      <c r="H707" s="209">
        <v>1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162</v>
      </c>
      <c r="AU707" s="215" t="s">
        <v>84</v>
      </c>
      <c r="AV707" s="14" t="s">
        <v>84</v>
      </c>
      <c r="AW707" s="14" t="s">
        <v>32</v>
      </c>
      <c r="AX707" s="14" t="s">
        <v>77</v>
      </c>
      <c r="AY707" s="215" t="s">
        <v>150</v>
      </c>
    </row>
    <row r="708" spans="1:65" s="13" customFormat="1" ht="11.25">
      <c r="B708" s="194"/>
      <c r="C708" s="195"/>
      <c r="D708" s="196" t="s">
        <v>162</v>
      </c>
      <c r="E708" s="197" t="s">
        <v>1</v>
      </c>
      <c r="F708" s="198" t="s">
        <v>785</v>
      </c>
      <c r="G708" s="195"/>
      <c r="H708" s="197" t="s">
        <v>1</v>
      </c>
      <c r="I708" s="199"/>
      <c r="J708" s="195"/>
      <c r="K708" s="195"/>
      <c r="L708" s="200"/>
      <c r="M708" s="201"/>
      <c r="N708" s="202"/>
      <c r="O708" s="202"/>
      <c r="P708" s="202"/>
      <c r="Q708" s="202"/>
      <c r="R708" s="202"/>
      <c r="S708" s="202"/>
      <c r="T708" s="203"/>
      <c r="AT708" s="204" t="s">
        <v>162</v>
      </c>
      <c r="AU708" s="204" t="s">
        <v>84</v>
      </c>
      <c r="AV708" s="13" t="s">
        <v>82</v>
      </c>
      <c r="AW708" s="13" t="s">
        <v>32</v>
      </c>
      <c r="AX708" s="13" t="s">
        <v>77</v>
      </c>
      <c r="AY708" s="204" t="s">
        <v>150</v>
      </c>
    </row>
    <row r="709" spans="1:65" s="14" customFormat="1" ht="11.25">
      <c r="B709" s="205"/>
      <c r="C709" s="206"/>
      <c r="D709" s="196" t="s">
        <v>162</v>
      </c>
      <c r="E709" s="207" t="s">
        <v>1</v>
      </c>
      <c r="F709" s="208" t="s">
        <v>84</v>
      </c>
      <c r="G709" s="206"/>
      <c r="H709" s="209">
        <v>2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162</v>
      </c>
      <c r="AU709" s="215" t="s">
        <v>84</v>
      </c>
      <c r="AV709" s="14" t="s">
        <v>84</v>
      </c>
      <c r="AW709" s="14" t="s">
        <v>32</v>
      </c>
      <c r="AX709" s="14" t="s">
        <v>77</v>
      </c>
      <c r="AY709" s="215" t="s">
        <v>150</v>
      </c>
    </row>
    <row r="710" spans="1:65" s="15" customFormat="1" ht="11.25">
      <c r="B710" s="216"/>
      <c r="C710" s="217"/>
      <c r="D710" s="196" t="s">
        <v>162</v>
      </c>
      <c r="E710" s="218" t="s">
        <v>1</v>
      </c>
      <c r="F710" s="219" t="s">
        <v>166</v>
      </c>
      <c r="G710" s="217"/>
      <c r="H710" s="220">
        <v>3</v>
      </c>
      <c r="I710" s="221"/>
      <c r="J710" s="217"/>
      <c r="K710" s="217"/>
      <c r="L710" s="222"/>
      <c r="M710" s="223"/>
      <c r="N710" s="224"/>
      <c r="O710" s="224"/>
      <c r="P710" s="224"/>
      <c r="Q710" s="224"/>
      <c r="R710" s="224"/>
      <c r="S710" s="224"/>
      <c r="T710" s="225"/>
      <c r="AT710" s="226" t="s">
        <v>162</v>
      </c>
      <c r="AU710" s="226" t="s">
        <v>84</v>
      </c>
      <c r="AV710" s="15" t="s">
        <v>157</v>
      </c>
      <c r="AW710" s="15" t="s">
        <v>32</v>
      </c>
      <c r="AX710" s="15" t="s">
        <v>82</v>
      </c>
      <c r="AY710" s="226" t="s">
        <v>150</v>
      </c>
    </row>
    <row r="711" spans="1:65" s="2" customFormat="1" ht="24.2" customHeight="1">
      <c r="A711" s="34"/>
      <c r="B711" s="35"/>
      <c r="C711" s="227" t="s">
        <v>790</v>
      </c>
      <c r="D711" s="227" t="s">
        <v>224</v>
      </c>
      <c r="E711" s="228" t="s">
        <v>791</v>
      </c>
      <c r="F711" s="229" t="s">
        <v>792</v>
      </c>
      <c r="G711" s="230" t="s">
        <v>182</v>
      </c>
      <c r="H711" s="231">
        <v>1</v>
      </c>
      <c r="I711" s="232"/>
      <c r="J711" s="233">
        <f>ROUND(I711*H711,2)</f>
        <v>0</v>
      </c>
      <c r="K711" s="229" t="s">
        <v>156</v>
      </c>
      <c r="L711" s="234"/>
      <c r="M711" s="235" t="s">
        <v>1</v>
      </c>
      <c r="N711" s="236" t="s">
        <v>42</v>
      </c>
      <c r="O711" s="71"/>
      <c r="P711" s="190">
        <f>O711*H711</f>
        <v>0</v>
      </c>
      <c r="Q711" s="190">
        <v>1.521E-2</v>
      </c>
      <c r="R711" s="190">
        <f>Q711*H711</f>
        <v>1.521E-2</v>
      </c>
      <c r="S711" s="190">
        <v>0</v>
      </c>
      <c r="T711" s="191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92" t="s">
        <v>193</v>
      </c>
      <c r="AT711" s="192" t="s">
        <v>224</v>
      </c>
      <c r="AU711" s="192" t="s">
        <v>84</v>
      </c>
      <c r="AY711" s="17" t="s">
        <v>150</v>
      </c>
      <c r="BE711" s="193">
        <f>IF(N711="základní",J711,0)</f>
        <v>0</v>
      </c>
      <c r="BF711" s="193">
        <f>IF(N711="snížená",J711,0)</f>
        <v>0</v>
      </c>
      <c r="BG711" s="193">
        <f>IF(N711="zákl. přenesená",J711,0)</f>
        <v>0</v>
      </c>
      <c r="BH711" s="193">
        <f>IF(N711="sníž. přenesená",J711,0)</f>
        <v>0</v>
      </c>
      <c r="BI711" s="193">
        <f>IF(N711="nulová",J711,0)</f>
        <v>0</v>
      </c>
      <c r="BJ711" s="17" t="s">
        <v>82</v>
      </c>
      <c r="BK711" s="193">
        <f>ROUND(I711*H711,2)</f>
        <v>0</v>
      </c>
      <c r="BL711" s="17" t="s">
        <v>157</v>
      </c>
      <c r="BM711" s="192" t="s">
        <v>793</v>
      </c>
    </row>
    <row r="712" spans="1:65" s="13" customFormat="1" ht="11.25">
      <c r="B712" s="194"/>
      <c r="C712" s="195"/>
      <c r="D712" s="196" t="s">
        <v>162</v>
      </c>
      <c r="E712" s="197" t="s">
        <v>1</v>
      </c>
      <c r="F712" s="198" t="s">
        <v>782</v>
      </c>
      <c r="G712" s="195"/>
      <c r="H712" s="197" t="s">
        <v>1</v>
      </c>
      <c r="I712" s="199"/>
      <c r="J712" s="195"/>
      <c r="K712" s="195"/>
      <c r="L712" s="200"/>
      <c r="M712" s="201"/>
      <c r="N712" s="202"/>
      <c r="O712" s="202"/>
      <c r="P712" s="202"/>
      <c r="Q712" s="202"/>
      <c r="R712" s="202"/>
      <c r="S712" s="202"/>
      <c r="T712" s="203"/>
      <c r="AT712" s="204" t="s">
        <v>162</v>
      </c>
      <c r="AU712" s="204" t="s">
        <v>84</v>
      </c>
      <c r="AV712" s="13" t="s">
        <v>82</v>
      </c>
      <c r="AW712" s="13" t="s">
        <v>32</v>
      </c>
      <c r="AX712" s="13" t="s">
        <v>77</v>
      </c>
      <c r="AY712" s="204" t="s">
        <v>150</v>
      </c>
    </row>
    <row r="713" spans="1:65" s="14" customFormat="1" ht="11.25">
      <c r="B713" s="205"/>
      <c r="C713" s="206"/>
      <c r="D713" s="196" t="s">
        <v>162</v>
      </c>
      <c r="E713" s="207" t="s">
        <v>1</v>
      </c>
      <c r="F713" s="208" t="s">
        <v>82</v>
      </c>
      <c r="G713" s="206"/>
      <c r="H713" s="209">
        <v>1</v>
      </c>
      <c r="I713" s="210"/>
      <c r="J713" s="206"/>
      <c r="K713" s="206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162</v>
      </c>
      <c r="AU713" s="215" t="s">
        <v>84</v>
      </c>
      <c r="AV713" s="14" t="s">
        <v>84</v>
      </c>
      <c r="AW713" s="14" t="s">
        <v>32</v>
      </c>
      <c r="AX713" s="14" t="s">
        <v>82</v>
      </c>
      <c r="AY713" s="215" t="s">
        <v>150</v>
      </c>
    </row>
    <row r="714" spans="1:65" s="2" customFormat="1" ht="24.2" customHeight="1">
      <c r="A714" s="34"/>
      <c r="B714" s="35"/>
      <c r="C714" s="227" t="s">
        <v>794</v>
      </c>
      <c r="D714" s="227" t="s">
        <v>224</v>
      </c>
      <c r="E714" s="228" t="s">
        <v>795</v>
      </c>
      <c r="F714" s="229" t="s">
        <v>796</v>
      </c>
      <c r="G714" s="230" t="s">
        <v>182</v>
      </c>
      <c r="H714" s="231">
        <v>3</v>
      </c>
      <c r="I714" s="232"/>
      <c r="J714" s="233">
        <f>ROUND(I714*H714,2)</f>
        <v>0</v>
      </c>
      <c r="K714" s="229" t="s">
        <v>156</v>
      </c>
      <c r="L714" s="234"/>
      <c r="M714" s="235" t="s">
        <v>1</v>
      </c>
      <c r="N714" s="236" t="s">
        <v>42</v>
      </c>
      <c r="O714" s="71"/>
      <c r="P714" s="190">
        <f>O714*H714</f>
        <v>0</v>
      </c>
      <c r="Q714" s="190">
        <v>1.553E-2</v>
      </c>
      <c r="R714" s="190">
        <f>Q714*H714</f>
        <v>4.6589999999999999E-2</v>
      </c>
      <c r="S714" s="190">
        <v>0</v>
      </c>
      <c r="T714" s="191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92" t="s">
        <v>193</v>
      </c>
      <c r="AT714" s="192" t="s">
        <v>224</v>
      </c>
      <c r="AU714" s="192" t="s">
        <v>84</v>
      </c>
      <c r="AY714" s="17" t="s">
        <v>150</v>
      </c>
      <c r="BE714" s="193">
        <f>IF(N714="základní",J714,0)</f>
        <v>0</v>
      </c>
      <c r="BF714" s="193">
        <f>IF(N714="snížená",J714,0)</f>
        <v>0</v>
      </c>
      <c r="BG714" s="193">
        <f>IF(N714="zákl. přenesená",J714,0)</f>
        <v>0</v>
      </c>
      <c r="BH714" s="193">
        <f>IF(N714="sníž. přenesená",J714,0)</f>
        <v>0</v>
      </c>
      <c r="BI714" s="193">
        <f>IF(N714="nulová",J714,0)</f>
        <v>0</v>
      </c>
      <c r="BJ714" s="17" t="s">
        <v>82</v>
      </c>
      <c r="BK714" s="193">
        <f>ROUND(I714*H714,2)</f>
        <v>0</v>
      </c>
      <c r="BL714" s="17" t="s">
        <v>157</v>
      </c>
      <c r="BM714" s="192" t="s">
        <v>797</v>
      </c>
    </row>
    <row r="715" spans="1:65" s="13" customFormat="1" ht="11.25">
      <c r="B715" s="194"/>
      <c r="C715" s="195"/>
      <c r="D715" s="196" t="s">
        <v>162</v>
      </c>
      <c r="E715" s="197" t="s">
        <v>1</v>
      </c>
      <c r="F715" s="198" t="s">
        <v>781</v>
      </c>
      <c r="G715" s="195"/>
      <c r="H715" s="197" t="s">
        <v>1</v>
      </c>
      <c r="I715" s="199"/>
      <c r="J715" s="195"/>
      <c r="K715" s="195"/>
      <c r="L715" s="200"/>
      <c r="M715" s="201"/>
      <c r="N715" s="202"/>
      <c r="O715" s="202"/>
      <c r="P715" s="202"/>
      <c r="Q715" s="202"/>
      <c r="R715" s="202"/>
      <c r="S715" s="202"/>
      <c r="T715" s="203"/>
      <c r="AT715" s="204" t="s">
        <v>162</v>
      </c>
      <c r="AU715" s="204" t="s">
        <v>84</v>
      </c>
      <c r="AV715" s="13" t="s">
        <v>82</v>
      </c>
      <c r="AW715" s="13" t="s">
        <v>32</v>
      </c>
      <c r="AX715" s="13" t="s">
        <v>77</v>
      </c>
      <c r="AY715" s="204" t="s">
        <v>150</v>
      </c>
    </row>
    <row r="716" spans="1:65" s="14" customFormat="1" ht="11.25">
      <c r="B716" s="205"/>
      <c r="C716" s="206"/>
      <c r="D716" s="196" t="s">
        <v>162</v>
      </c>
      <c r="E716" s="207" t="s">
        <v>1</v>
      </c>
      <c r="F716" s="208" t="s">
        <v>84</v>
      </c>
      <c r="G716" s="206"/>
      <c r="H716" s="209">
        <v>2</v>
      </c>
      <c r="I716" s="210"/>
      <c r="J716" s="206"/>
      <c r="K716" s="206"/>
      <c r="L716" s="211"/>
      <c r="M716" s="212"/>
      <c r="N716" s="213"/>
      <c r="O716" s="213"/>
      <c r="P716" s="213"/>
      <c r="Q716" s="213"/>
      <c r="R716" s="213"/>
      <c r="S716" s="213"/>
      <c r="T716" s="214"/>
      <c r="AT716" s="215" t="s">
        <v>162</v>
      </c>
      <c r="AU716" s="215" t="s">
        <v>84</v>
      </c>
      <c r="AV716" s="14" t="s">
        <v>84</v>
      </c>
      <c r="AW716" s="14" t="s">
        <v>32</v>
      </c>
      <c r="AX716" s="14" t="s">
        <v>77</v>
      </c>
      <c r="AY716" s="215" t="s">
        <v>150</v>
      </c>
    </row>
    <row r="717" spans="1:65" s="13" customFormat="1" ht="11.25">
      <c r="B717" s="194"/>
      <c r="C717" s="195"/>
      <c r="D717" s="196" t="s">
        <v>162</v>
      </c>
      <c r="E717" s="197" t="s">
        <v>1</v>
      </c>
      <c r="F717" s="198" t="s">
        <v>784</v>
      </c>
      <c r="G717" s="195"/>
      <c r="H717" s="197" t="s">
        <v>1</v>
      </c>
      <c r="I717" s="199"/>
      <c r="J717" s="195"/>
      <c r="K717" s="195"/>
      <c r="L717" s="200"/>
      <c r="M717" s="201"/>
      <c r="N717" s="202"/>
      <c r="O717" s="202"/>
      <c r="P717" s="202"/>
      <c r="Q717" s="202"/>
      <c r="R717" s="202"/>
      <c r="S717" s="202"/>
      <c r="T717" s="203"/>
      <c r="AT717" s="204" t="s">
        <v>162</v>
      </c>
      <c r="AU717" s="204" t="s">
        <v>84</v>
      </c>
      <c r="AV717" s="13" t="s">
        <v>82</v>
      </c>
      <c r="AW717" s="13" t="s">
        <v>32</v>
      </c>
      <c r="AX717" s="13" t="s">
        <v>77</v>
      </c>
      <c r="AY717" s="204" t="s">
        <v>150</v>
      </c>
    </row>
    <row r="718" spans="1:65" s="14" customFormat="1" ht="11.25">
      <c r="B718" s="205"/>
      <c r="C718" s="206"/>
      <c r="D718" s="196" t="s">
        <v>162</v>
      </c>
      <c r="E718" s="207" t="s">
        <v>1</v>
      </c>
      <c r="F718" s="208" t="s">
        <v>82</v>
      </c>
      <c r="G718" s="206"/>
      <c r="H718" s="209">
        <v>1</v>
      </c>
      <c r="I718" s="210"/>
      <c r="J718" s="206"/>
      <c r="K718" s="206"/>
      <c r="L718" s="211"/>
      <c r="M718" s="212"/>
      <c r="N718" s="213"/>
      <c r="O718" s="213"/>
      <c r="P718" s="213"/>
      <c r="Q718" s="213"/>
      <c r="R718" s="213"/>
      <c r="S718" s="213"/>
      <c r="T718" s="214"/>
      <c r="AT718" s="215" t="s">
        <v>162</v>
      </c>
      <c r="AU718" s="215" t="s">
        <v>84</v>
      </c>
      <c r="AV718" s="14" t="s">
        <v>84</v>
      </c>
      <c r="AW718" s="14" t="s">
        <v>32</v>
      </c>
      <c r="AX718" s="14" t="s">
        <v>77</v>
      </c>
      <c r="AY718" s="215" t="s">
        <v>150</v>
      </c>
    </row>
    <row r="719" spans="1:65" s="15" customFormat="1" ht="11.25">
      <c r="B719" s="216"/>
      <c r="C719" s="217"/>
      <c r="D719" s="196" t="s">
        <v>162</v>
      </c>
      <c r="E719" s="218" t="s">
        <v>1</v>
      </c>
      <c r="F719" s="219" t="s">
        <v>166</v>
      </c>
      <c r="G719" s="217"/>
      <c r="H719" s="220">
        <v>3</v>
      </c>
      <c r="I719" s="221"/>
      <c r="J719" s="217"/>
      <c r="K719" s="217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162</v>
      </c>
      <c r="AU719" s="226" t="s">
        <v>84</v>
      </c>
      <c r="AV719" s="15" t="s">
        <v>157</v>
      </c>
      <c r="AW719" s="15" t="s">
        <v>32</v>
      </c>
      <c r="AX719" s="15" t="s">
        <v>82</v>
      </c>
      <c r="AY719" s="226" t="s">
        <v>150</v>
      </c>
    </row>
    <row r="720" spans="1:65" s="2" customFormat="1" ht="24.2" customHeight="1">
      <c r="A720" s="34"/>
      <c r="B720" s="35"/>
      <c r="C720" s="227" t="s">
        <v>798</v>
      </c>
      <c r="D720" s="227" t="s">
        <v>224</v>
      </c>
      <c r="E720" s="228" t="s">
        <v>799</v>
      </c>
      <c r="F720" s="229" t="s">
        <v>800</v>
      </c>
      <c r="G720" s="230" t="s">
        <v>182</v>
      </c>
      <c r="H720" s="231">
        <v>0</v>
      </c>
      <c r="I720" s="232"/>
      <c r="J720" s="233">
        <f>ROUND(I720*H720,2)</f>
        <v>0</v>
      </c>
      <c r="K720" s="229" t="s">
        <v>156</v>
      </c>
      <c r="L720" s="234"/>
      <c r="M720" s="235" t="s">
        <v>1</v>
      </c>
      <c r="N720" s="236" t="s">
        <v>42</v>
      </c>
      <c r="O720" s="71"/>
      <c r="P720" s="190">
        <f>O720*H720</f>
        <v>0</v>
      </c>
      <c r="Q720" s="190">
        <v>1.6240000000000001E-2</v>
      </c>
      <c r="R720" s="190">
        <f>Q720*H720</f>
        <v>0</v>
      </c>
      <c r="S720" s="190">
        <v>0</v>
      </c>
      <c r="T720" s="191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92" t="s">
        <v>193</v>
      </c>
      <c r="AT720" s="192" t="s">
        <v>224</v>
      </c>
      <c r="AU720" s="192" t="s">
        <v>84</v>
      </c>
      <c r="AY720" s="17" t="s">
        <v>150</v>
      </c>
      <c r="BE720" s="193">
        <f>IF(N720="základní",J720,0)</f>
        <v>0</v>
      </c>
      <c r="BF720" s="193">
        <f>IF(N720="snížená",J720,0)</f>
        <v>0</v>
      </c>
      <c r="BG720" s="193">
        <f>IF(N720="zákl. přenesená",J720,0)</f>
        <v>0</v>
      </c>
      <c r="BH720" s="193">
        <f>IF(N720="sníž. přenesená",J720,0)</f>
        <v>0</v>
      </c>
      <c r="BI720" s="193">
        <f>IF(N720="nulová",J720,0)</f>
        <v>0</v>
      </c>
      <c r="BJ720" s="17" t="s">
        <v>82</v>
      </c>
      <c r="BK720" s="193">
        <f>ROUND(I720*H720,2)</f>
        <v>0</v>
      </c>
      <c r="BL720" s="17" t="s">
        <v>157</v>
      </c>
      <c r="BM720" s="192" t="s">
        <v>801</v>
      </c>
    </row>
    <row r="721" spans="1:65" s="2" customFormat="1" ht="16.5" customHeight="1">
      <c r="A721" s="34"/>
      <c r="B721" s="35"/>
      <c r="C721" s="227" t="s">
        <v>802</v>
      </c>
      <c r="D721" s="227" t="s">
        <v>224</v>
      </c>
      <c r="E721" s="228" t="s">
        <v>803</v>
      </c>
      <c r="F721" s="229" t="s">
        <v>804</v>
      </c>
      <c r="G721" s="230" t="s">
        <v>182</v>
      </c>
      <c r="H721" s="231">
        <v>0</v>
      </c>
      <c r="I721" s="232"/>
      <c r="J721" s="233">
        <f>ROUND(I721*H721,2)</f>
        <v>0</v>
      </c>
      <c r="K721" s="229" t="s">
        <v>1</v>
      </c>
      <c r="L721" s="234"/>
      <c r="M721" s="235" t="s">
        <v>1</v>
      </c>
      <c r="N721" s="236" t="s">
        <v>42</v>
      </c>
      <c r="O721" s="71"/>
      <c r="P721" s="190">
        <f>O721*H721</f>
        <v>0</v>
      </c>
      <c r="Q721" s="190">
        <v>1.553E-2</v>
      </c>
      <c r="R721" s="190">
        <f>Q721*H721</f>
        <v>0</v>
      </c>
      <c r="S721" s="190">
        <v>0</v>
      </c>
      <c r="T721" s="191">
        <f>S721*H721</f>
        <v>0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192" t="s">
        <v>193</v>
      </c>
      <c r="AT721" s="192" t="s">
        <v>224</v>
      </c>
      <c r="AU721" s="192" t="s">
        <v>84</v>
      </c>
      <c r="AY721" s="17" t="s">
        <v>150</v>
      </c>
      <c r="BE721" s="193">
        <f>IF(N721="základní",J721,0)</f>
        <v>0</v>
      </c>
      <c r="BF721" s="193">
        <f>IF(N721="snížená",J721,0)</f>
        <v>0</v>
      </c>
      <c r="BG721" s="193">
        <f>IF(N721="zákl. přenesená",J721,0)</f>
        <v>0</v>
      </c>
      <c r="BH721" s="193">
        <f>IF(N721="sníž. přenesená",J721,0)</f>
        <v>0</v>
      </c>
      <c r="BI721" s="193">
        <f>IF(N721="nulová",J721,0)</f>
        <v>0</v>
      </c>
      <c r="BJ721" s="17" t="s">
        <v>82</v>
      </c>
      <c r="BK721" s="193">
        <f>ROUND(I721*H721,2)</f>
        <v>0</v>
      </c>
      <c r="BL721" s="17" t="s">
        <v>157</v>
      </c>
      <c r="BM721" s="192" t="s">
        <v>805</v>
      </c>
    </row>
    <row r="722" spans="1:65" s="2" customFormat="1" ht="24.2" customHeight="1">
      <c r="A722" s="34"/>
      <c r="B722" s="35"/>
      <c r="C722" s="181" t="s">
        <v>806</v>
      </c>
      <c r="D722" s="181" t="s">
        <v>152</v>
      </c>
      <c r="E722" s="182" t="s">
        <v>807</v>
      </c>
      <c r="F722" s="183" t="s">
        <v>808</v>
      </c>
      <c r="G722" s="184" t="s">
        <v>182</v>
      </c>
      <c r="H722" s="185">
        <v>8</v>
      </c>
      <c r="I722" s="186"/>
      <c r="J722" s="187">
        <f>ROUND(I722*H722,2)</f>
        <v>0</v>
      </c>
      <c r="K722" s="183" t="s">
        <v>156</v>
      </c>
      <c r="L722" s="39"/>
      <c r="M722" s="188" t="s">
        <v>1</v>
      </c>
      <c r="N722" s="189" t="s">
        <v>42</v>
      </c>
      <c r="O722" s="71"/>
      <c r="P722" s="190">
        <f>O722*H722</f>
        <v>0</v>
      </c>
      <c r="Q722" s="190">
        <v>0.42153000000000002</v>
      </c>
      <c r="R722" s="190">
        <f>Q722*H722</f>
        <v>3.3722400000000001</v>
      </c>
      <c r="S722" s="190">
        <v>0</v>
      </c>
      <c r="T722" s="191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192" t="s">
        <v>157</v>
      </c>
      <c r="AT722" s="192" t="s">
        <v>152</v>
      </c>
      <c r="AU722" s="192" t="s">
        <v>84</v>
      </c>
      <c r="AY722" s="17" t="s">
        <v>150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17" t="s">
        <v>82</v>
      </c>
      <c r="BK722" s="193">
        <f>ROUND(I722*H722,2)</f>
        <v>0</v>
      </c>
      <c r="BL722" s="17" t="s">
        <v>157</v>
      </c>
      <c r="BM722" s="192" t="s">
        <v>809</v>
      </c>
    </row>
    <row r="723" spans="1:65" s="13" customFormat="1" ht="11.25">
      <c r="B723" s="194"/>
      <c r="C723" s="195"/>
      <c r="D723" s="196" t="s">
        <v>162</v>
      </c>
      <c r="E723" s="197" t="s">
        <v>1</v>
      </c>
      <c r="F723" s="198" t="s">
        <v>810</v>
      </c>
      <c r="G723" s="195"/>
      <c r="H723" s="197" t="s">
        <v>1</v>
      </c>
      <c r="I723" s="199"/>
      <c r="J723" s="195"/>
      <c r="K723" s="195"/>
      <c r="L723" s="200"/>
      <c r="M723" s="201"/>
      <c r="N723" s="202"/>
      <c r="O723" s="202"/>
      <c r="P723" s="202"/>
      <c r="Q723" s="202"/>
      <c r="R723" s="202"/>
      <c r="S723" s="202"/>
      <c r="T723" s="203"/>
      <c r="AT723" s="204" t="s">
        <v>162</v>
      </c>
      <c r="AU723" s="204" t="s">
        <v>84</v>
      </c>
      <c r="AV723" s="13" t="s">
        <v>82</v>
      </c>
      <c r="AW723" s="13" t="s">
        <v>32</v>
      </c>
      <c r="AX723" s="13" t="s">
        <v>77</v>
      </c>
      <c r="AY723" s="204" t="s">
        <v>150</v>
      </c>
    </row>
    <row r="724" spans="1:65" s="14" customFormat="1" ht="11.25">
      <c r="B724" s="205"/>
      <c r="C724" s="206"/>
      <c r="D724" s="196" t="s">
        <v>162</v>
      </c>
      <c r="E724" s="207" t="s">
        <v>1</v>
      </c>
      <c r="F724" s="208" t="s">
        <v>82</v>
      </c>
      <c r="G724" s="206"/>
      <c r="H724" s="209">
        <v>1</v>
      </c>
      <c r="I724" s="210"/>
      <c r="J724" s="206"/>
      <c r="K724" s="206"/>
      <c r="L724" s="211"/>
      <c r="M724" s="212"/>
      <c r="N724" s="213"/>
      <c r="O724" s="213"/>
      <c r="P724" s="213"/>
      <c r="Q724" s="213"/>
      <c r="R724" s="213"/>
      <c r="S724" s="213"/>
      <c r="T724" s="214"/>
      <c r="AT724" s="215" t="s">
        <v>162</v>
      </c>
      <c r="AU724" s="215" t="s">
        <v>84</v>
      </c>
      <c r="AV724" s="14" t="s">
        <v>84</v>
      </c>
      <c r="AW724" s="14" t="s">
        <v>32</v>
      </c>
      <c r="AX724" s="14" t="s">
        <v>77</v>
      </c>
      <c r="AY724" s="215" t="s">
        <v>150</v>
      </c>
    </row>
    <row r="725" spans="1:65" s="13" customFormat="1" ht="11.25">
      <c r="B725" s="194"/>
      <c r="C725" s="195"/>
      <c r="D725" s="196" t="s">
        <v>162</v>
      </c>
      <c r="E725" s="197" t="s">
        <v>1</v>
      </c>
      <c r="F725" s="198" t="s">
        <v>811</v>
      </c>
      <c r="G725" s="195"/>
      <c r="H725" s="197" t="s">
        <v>1</v>
      </c>
      <c r="I725" s="199"/>
      <c r="J725" s="195"/>
      <c r="K725" s="195"/>
      <c r="L725" s="200"/>
      <c r="M725" s="201"/>
      <c r="N725" s="202"/>
      <c r="O725" s="202"/>
      <c r="P725" s="202"/>
      <c r="Q725" s="202"/>
      <c r="R725" s="202"/>
      <c r="S725" s="202"/>
      <c r="T725" s="203"/>
      <c r="AT725" s="204" t="s">
        <v>162</v>
      </c>
      <c r="AU725" s="204" t="s">
        <v>84</v>
      </c>
      <c r="AV725" s="13" t="s">
        <v>82</v>
      </c>
      <c r="AW725" s="13" t="s">
        <v>32</v>
      </c>
      <c r="AX725" s="13" t="s">
        <v>77</v>
      </c>
      <c r="AY725" s="204" t="s">
        <v>150</v>
      </c>
    </row>
    <row r="726" spans="1:65" s="14" customFormat="1" ht="11.25">
      <c r="B726" s="205"/>
      <c r="C726" s="206"/>
      <c r="D726" s="196" t="s">
        <v>162</v>
      </c>
      <c r="E726" s="207" t="s">
        <v>1</v>
      </c>
      <c r="F726" s="208" t="s">
        <v>167</v>
      </c>
      <c r="G726" s="206"/>
      <c r="H726" s="209">
        <v>3</v>
      </c>
      <c r="I726" s="210"/>
      <c r="J726" s="206"/>
      <c r="K726" s="206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162</v>
      </c>
      <c r="AU726" s="215" t="s">
        <v>84</v>
      </c>
      <c r="AV726" s="14" t="s">
        <v>84</v>
      </c>
      <c r="AW726" s="14" t="s">
        <v>32</v>
      </c>
      <c r="AX726" s="14" t="s">
        <v>77</v>
      </c>
      <c r="AY726" s="215" t="s">
        <v>150</v>
      </c>
    </row>
    <row r="727" spans="1:65" s="13" customFormat="1" ht="11.25">
      <c r="B727" s="194"/>
      <c r="C727" s="195"/>
      <c r="D727" s="196" t="s">
        <v>162</v>
      </c>
      <c r="E727" s="197" t="s">
        <v>1</v>
      </c>
      <c r="F727" s="198" t="s">
        <v>812</v>
      </c>
      <c r="G727" s="195"/>
      <c r="H727" s="197" t="s">
        <v>1</v>
      </c>
      <c r="I727" s="199"/>
      <c r="J727" s="195"/>
      <c r="K727" s="195"/>
      <c r="L727" s="200"/>
      <c r="M727" s="201"/>
      <c r="N727" s="202"/>
      <c r="O727" s="202"/>
      <c r="P727" s="202"/>
      <c r="Q727" s="202"/>
      <c r="R727" s="202"/>
      <c r="S727" s="202"/>
      <c r="T727" s="203"/>
      <c r="AT727" s="204" t="s">
        <v>162</v>
      </c>
      <c r="AU727" s="204" t="s">
        <v>84</v>
      </c>
      <c r="AV727" s="13" t="s">
        <v>82</v>
      </c>
      <c r="AW727" s="13" t="s">
        <v>32</v>
      </c>
      <c r="AX727" s="13" t="s">
        <v>77</v>
      </c>
      <c r="AY727" s="204" t="s">
        <v>150</v>
      </c>
    </row>
    <row r="728" spans="1:65" s="14" customFormat="1" ht="11.25">
      <c r="B728" s="205"/>
      <c r="C728" s="206"/>
      <c r="D728" s="196" t="s">
        <v>162</v>
      </c>
      <c r="E728" s="207" t="s">
        <v>1</v>
      </c>
      <c r="F728" s="208" t="s">
        <v>82</v>
      </c>
      <c r="G728" s="206"/>
      <c r="H728" s="209">
        <v>1</v>
      </c>
      <c r="I728" s="210"/>
      <c r="J728" s="206"/>
      <c r="K728" s="206"/>
      <c r="L728" s="211"/>
      <c r="M728" s="212"/>
      <c r="N728" s="213"/>
      <c r="O728" s="213"/>
      <c r="P728" s="213"/>
      <c r="Q728" s="213"/>
      <c r="R728" s="213"/>
      <c r="S728" s="213"/>
      <c r="T728" s="214"/>
      <c r="AT728" s="215" t="s">
        <v>162</v>
      </c>
      <c r="AU728" s="215" t="s">
        <v>84</v>
      </c>
      <c r="AV728" s="14" t="s">
        <v>84</v>
      </c>
      <c r="AW728" s="14" t="s">
        <v>32</v>
      </c>
      <c r="AX728" s="14" t="s">
        <v>77</v>
      </c>
      <c r="AY728" s="215" t="s">
        <v>150</v>
      </c>
    </row>
    <row r="729" spans="1:65" s="13" customFormat="1" ht="11.25">
      <c r="B729" s="194"/>
      <c r="C729" s="195"/>
      <c r="D729" s="196" t="s">
        <v>162</v>
      </c>
      <c r="E729" s="197" t="s">
        <v>1</v>
      </c>
      <c r="F729" s="198" t="s">
        <v>813</v>
      </c>
      <c r="G729" s="195"/>
      <c r="H729" s="197" t="s">
        <v>1</v>
      </c>
      <c r="I729" s="199"/>
      <c r="J729" s="195"/>
      <c r="K729" s="195"/>
      <c r="L729" s="200"/>
      <c r="M729" s="201"/>
      <c r="N729" s="202"/>
      <c r="O729" s="202"/>
      <c r="P729" s="202"/>
      <c r="Q729" s="202"/>
      <c r="R729" s="202"/>
      <c r="S729" s="202"/>
      <c r="T729" s="203"/>
      <c r="AT729" s="204" t="s">
        <v>162</v>
      </c>
      <c r="AU729" s="204" t="s">
        <v>84</v>
      </c>
      <c r="AV729" s="13" t="s">
        <v>82</v>
      </c>
      <c r="AW729" s="13" t="s">
        <v>32</v>
      </c>
      <c r="AX729" s="13" t="s">
        <v>77</v>
      </c>
      <c r="AY729" s="204" t="s">
        <v>150</v>
      </c>
    </row>
    <row r="730" spans="1:65" s="14" customFormat="1" ht="11.25">
      <c r="B730" s="205"/>
      <c r="C730" s="206"/>
      <c r="D730" s="196" t="s">
        <v>162</v>
      </c>
      <c r="E730" s="207" t="s">
        <v>1</v>
      </c>
      <c r="F730" s="208" t="s">
        <v>82</v>
      </c>
      <c r="G730" s="206"/>
      <c r="H730" s="209">
        <v>1</v>
      </c>
      <c r="I730" s="210"/>
      <c r="J730" s="206"/>
      <c r="K730" s="206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162</v>
      </c>
      <c r="AU730" s="215" t="s">
        <v>84</v>
      </c>
      <c r="AV730" s="14" t="s">
        <v>84</v>
      </c>
      <c r="AW730" s="14" t="s">
        <v>32</v>
      </c>
      <c r="AX730" s="14" t="s">
        <v>77</v>
      </c>
      <c r="AY730" s="215" t="s">
        <v>150</v>
      </c>
    </row>
    <row r="731" spans="1:65" s="13" customFormat="1" ht="11.25">
      <c r="B731" s="194"/>
      <c r="C731" s="195"/>
      <c r="D731" s="196" t="s">
        <v>162</v>
      </c>
      <c r="E731" s="197" t="s">
        <v>1</v>
      </c>
      <c r="F731" s="198" t="s">
        <v>814</v>
      </c>
      <c r="G731" s="195"/>
      <c r="H731" s="197" t="s">
        <v>1</v>
      </c>
      <c r="I731" s="199"/>
      <c r="J731" s="195"/>
      <c r="K731" s="195"/>
      <c r="L731" s="200"/>
      <c r="M731" s="201"/>
      <c r="N731" s="202"/>
      <c r="O731" s="202"/>
      <c r="P731" s="202"/>
      <c r="Q731" s="202"/>
      <c r="R731" s="202"/>
      <c r="S731" s="202"/>
      <c r="T731" s="203"/>
      <c r="AT731" s="204" t="s">
        <v>162</v>
      </c>
      <c r="AU731" s="204" t="s">
        <v>84</v>
      </c>
      <c r="AV731" s="13" t="s">
        <v>82</v>
      </c>
      <c r="AW731" s="13" t="s">
        <v>32</v>
      </c>
      <c r="AX731" s="13" t="s">
        <v>77</v>
      </c>
      <c r="AY731" s="204" t="s">
        <v>150</v>
      </c>
    </row>
    <row r="732" spans="1:65" s="14" customFormat="1" ht="11.25">
      <c r="B732" s="205"/>
      <c r="C732" s="206"/>
      <c r="D732" s="196" t="s">
        <v>162</v>
      </c>
      <c r="E732" s="207" t="s">
        <v>1</v>
      </c>
      <c r="F732" s="208" t="s">
        <v>84</v>
      </c>
      <c r="G732" s="206"/>
      <c r="H732" s="209">
        <v>2</v>
      </c>
      <c r="I732" s="210"/>
      <c r="J732" s="206"/>
      <c r="K732" s="206"/>
      <c r="L732" s="211"/>
      <c r="M732" s="212"/>
      <c r="N732" s="213"/>
      <c r="O732" s="213"/>
      <c r="P732" s="213"/>
      <c r="Q732" s="213"/>
      <c r="R732" s="213"/>
      <c r="S732" s="213"/>
      <c r="T732" s="214"/>
      <c r="AT732" s="215" t="s">
        <v>162</v>
      </c>
      <c r="AU732" s="215" t="s">
        <v>84</v>
      </c>
      <c r="AV732" s="14" t="s">
        <v>84</v>
      </c>
      <c r="AW732" s="14" t="s">
        <v>32</v>
      </c>
      <c r="AX732" s="14" t="s">
        <v>77</v>
      </c>
      <c r="AY732" s="215" t="s">
        <v>150</v>
      </c>
    </row>
    <row r="733" spans="1:65" s="15" customFormat="1" ht="11.25">
      <c r="B733" s="216"/>
      <c r="C733" s="217"/>
      <c r="D733" s="196" t="s">
        <v>162</v>
      </c>
      <c r="E733" s="218" t="s">
        <v>1</v>
      </c>
      <c r="F733" s="219" t="s">
        <v>166</v>
      </c>
      <c r="G733" s="217"/>
      <c r="H733" s="220">
        <v>8</v>
      </c>
      <c r="I733" s="221"/>
      <c r="J733" s="217"/>
      <c r="K733" s="217"/>
      <c r="L733" s="222"/>
      <c r="M733" s="223"/>
      <c r="N733" s="224"/>
      <c r="O733" s="224"/>
      <c r="P733" s="224"/>
      <c r="Q733" s="224"/>
      <c r="R733" s="224"/>
      <c r="S733" s="224"/>
      <c r="T733" s="225"/>
      <c r="AT733" s="226" t="s">
        <v>162</v>
      </c>
      <c r="AU733" s="226" t="s">
        <v>84</v>
      </c>
      <c r="AV733" s="15" t="s">
        <v>157</v>
      </c>
      <c r="AW733" s="15" t="s">
        <v>32</v>
      </c>
      <c r="AX733" s="15" t="s">
        <v>82</v>
      </c>
      <c r="AY733" s="226" t="s">
        <v>150</v>
      </c>
    </row>
    <row r="734" spans="1:65" s="2" customFormat="1" ht="37.9" customHeight="1">
      <c r="A734" s="34"/>
      <c r="B734" s="35"/>
      <c r="C734" s="227" t="s">
        <v>815</v>
      </c>
      <c r="D734" s="227" t="s">
        <v>224</v>
      </c>
      <c r="E734" s="228" t="s">
        <v>816</v>
      </c>
      <c r="F734" s="229" t="s">
        <v>817</v>
      </c>
      <c r="G734" s="230" t="s">
        <v>182</v>
      </c>
      <c r="H734" s="231">
        <v>1</v>
      </c>
      <c r="I734" s="232"/>
      <c r="J734" s="233">
        <f>ROUND(I734*H734,2)</f>
        <v>0</v>
      </c>
      <c r="K734" s="229" t="s">
        <v>156</v>
      </c>
      <c r="L734" s="234"/>
      <c r="M734" s="235" t="s">
        <v>1</v>
      </c>
      <c r="N734" s="236" t="s">
        <v>42</v>
      </c>
      <c r="O734" s="71"/>
      <c r="P734" s="190">
        <f>O734*H734</f>
        <v>0</v>
      </c>
      <c r="Q734" s="190">
        <v>1.225E-2</v>
      </c>
      <c r="R734" s="190">
        <f>Q734*H734</f>
        <v>1.225E-2</v>
      </c>
      <c r="S734" s="190">
        <v>0</v>
      </c>
      <c r="T734" s="191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192" t="s">
        <v>193</v>
      </c>
      <c r="AT734" s="192" t="s">
        <v>224</v>
      </c>
      <c r="AU734" s="192" t="s">
        <v>84</v>
      </c>
      <c r="AY734" s="17" t="s">
        <v>150</v>
      </c>
      <c r="BE734" s="193">
        <f>IF(N734="základní",J734,0)</f>
        <v>0</v>
      </c>
      <c r="BF734" s="193">
        <f>IF(N734="snížená",J734,0)</f>
        <v>0</v>
      </c>
      <c r="BG734" s="193">
        <f>IF(N734="zákl. přenesená",J734,0)</f>
        <v>0</v>
      </c>
      <c r="BH734" s="193">
        <f>IF(N734="sníž. přenesená",J734,0)</f>
        <v>0</v>
      </c>
      <c r="BI734" s="193">
        <f>IF(N734="nulová",J734,0)</f>
        <v>0</v>
      </c>
      <c r="BJ734" s="17" t="s">
        <v>82</v>
      </c>
      <c r="BK734" s="193">
        <f>ROUND(I734*H734,2)</f>
        <v>0</v>
      </c>
      <c r="BL734" s="17" t="s">
        <v>157</v>
      </c>
      <c r="BM734" s="192" t="s">
        <v>818</v>
      </c>
    </row>
    <row r="735" spans="1:65" s="13" customFormat="1" ht="11.25">
      <c r="B735" s="194"/>
      <c r="C735" s="195"/>
      <c r="D735" s="196" t="s">
        <v>162</v>
      </c>
      <c r="E735" s="197" t="s">
        <v>1</v>
      </c>
      <c r="F735" s="198" t="s">
        <v>813</v>
      </c>
      <c r="G735" s="195"/>
      <c r="H735" s="197" t="s">
        <v>1</v>
      </c>
      <c r="I735" s="199"/>
      <c r="J735" s="195"/>
      <c r="K735" s="195"/>
      <c r="L735" s="200"/>
      <c r="M735" s="201"/>
      <c r="N735" s="202"/>
      <c r="O735" s="202"/>
      <c r="P735" s="202"/>
      <c r="Q735" s="202"/>
      <c r="R735" s="202"/>
      <c r="S735" s="202"/>
      <c r="T735" s="203"/>
      <c r="AT735" s="204" t="s">
        <v>162</v>
      </c>
      <c r="AU735" s="204" t="s">
        <v>84</v>
      </c>
      <c r="AV735" s="13" t="s">
        <v>82</v>
      </c>
      <c r="AW735" s="13" t="s">
        <v>32</v>
      </c>
      <c r="AX735" s="13" t="s">
        <v>77</v>
      </c>
      <c r="AY735" s="204" t="s">
        <v>150</v>
      </c>
    </row>
    <row r="736" spans="1:65" s="14" customFormat="1" ht="11.25">
      <c r="B736" s="205"/>
      <c r="C736" s="206"/>
      <c r="D736" s="196" t="s">
        <v>162</v>
      </c>
      <c r="E736" s="207" t="s">
        <v>1</v>
      </c>
      <c r="F736" s="208" t="s">
        <v>82</v>
      </c>
      <c r="G736" s="206"/>
      <c r="H736" s="209">
        <v>1</v>
      </c>
      <c r="I736" s="210"/>
      <c r="J736" s="206"/>
      <c r="K736" s="206"/>
      <c r="L736" s="211"/>
      <c r="M736" s="212"/>
      <c r="N736" s="213"/>
      <c r="O736" s="213"/>
      <c r="P736" s="213"/>
      <c r="Q736" s="213"/>
      <c r="R736" s="213"/>
      <c r="S736" s="213"/>
      <c r="T736" s="214"/>
      <c r="AT736" s="215" t="s">
        <v>162</v>
      </c>
      <c r="AU736" s="215" t="s">
        <v>84</v>
      </c>
      <c r="AV736" s="14" t="s">
        <v>84</v>
      </c>
      <c r="AW736" s="14" t="s">
        <v>32</v>
      </c>
      <c r="AX736" s="14" t="s">
        <v>82</v>
      </c>
      <c r="AY736" s="215" t="s">
        <v>150</v>
      </c>
    </row>
    <row r="737" spans="1:65" s="2" customFormat="1" ht="37.9" customHeight="1">
      <c r="A737" s="34"/>
      <c r="B737" s="35"/>
      <c r="C737" s="227" t="s">
        <v>819</v>
      </c>
      <c r="D737" s="227" t="s">
        <v>224</v>
      </c>
      <c r="E737" s="228" t="s">
        <v>820</v>
      </c>
      <c r="F737" s="229" t="s">
        <v>821</v>
      </c>
      <c r="G737" s="230" t="s">
        <v>182</v>
      </c>
      <c r="H737" s="231">
        <v>6</v>
      </c>
      <c r="I737" s="232"/>
      <c r="J737" s="233">
        <f>ROUND(I737*H737,2)</f>
        <v>0</v>
      </c>
      <c r="K737" s="229" t="s">
        <v>156</v>
      </c>
      <c r="L737" s="234"/>
      <c r="M737" s="235" t="s">
        <v>1</v>
      </c>
      <c r="N737" s="236" t="s">
        <v>42</v>
      </c>
      <c r="O737" s="71"/>
      <c r="P737" s="190">
        <f>O737*H737</f>
        <v>0</v>
      </c>
      <c r="Q737" s="190">
        <v>1.2489999999999999E-2</v>
      </c>
      <c r="R737" s="190">
        <f>Q737*H737</f>
        <v>7.4939999999999993E-2</v>
      </c>
      <c r="S737" s="190">
        <v>0</v>
      </c>
      <c r="T737" s="191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92" t="s">
        <v>193</v>
      </c>
      <c r="AT737" s="192" t="s">
        <v>224</v>
      </c>
      <c r="AU737" s="192" t="s">
        <v>84</v>
      </c>
      <c r="AY737" s="17" t="s">
        <v>150</v>
      </c>
      <c r="BE737" s="193">
        <f>IF(N737="základní",J737,0)</f>
        <v>0</v>
      </c>
      <c r="BF737" s="193">
        <f>IF(N737="snížená",J737,0)</f>
        <v>0</v>
      </c>
      <c r="BG737" s="193">
        <f>IF(N737="zákl. přenesená",J737,0)</f>
        <v>0</v>
      </c>
      <c r="BH737" s="193">
        <f>IF(N737="sníž. přenesená",J737,0)</f>
        <v>0</v>
      </c>
      <c r="BI737" s="193">
        <f>IF(N737="nulová",J737,0)</f>
        <v>0</v>
      </c>
      <c r="BJ737" s="17" t="s">
        <v>82</v>
      </c>
      <c r="BK737" s="193">
        <f>ROUND(I737*H737,2)</f>
        <v>0</v>
      </c>
      <c r="BL737" s="17" t="s">
        <v>157</v>
      </c>
      <c r="BM737" s="192" t="s">
        <v>822</v>
      </c>
    </row>
    <row r="738" spans="1:65" s="13" customFormat="1" ht="11.25">
      <c r="B738" s="194"/>
      <c r="C738" s="195"/>
      <c r="D738" s="196" t="s">
        <v>162</v>
      </c>
      <c r="E738" s="197" t="s">
        <v>1</v>
      </c>
      <c r="F738" s="198" t="s">
        <v>811</v>
      </c>
      <c r="G738" s="195"/>
      <c r="H738" s="197" t="s">
        <v>1</v>
      </c>
      <c r="I738" s="199"/>
      <c r="J738" s="195"/>
      <c r="K738" s="195"/>
      <c r="L738" s="200"/>
      <c r="M738" s="201"/>
      <c r="N738" s="202"/>
      <c r="O738" s="202"/>
      <c r="P738" s="202"/>
      <c r="Q738" s="202"/>
      <c r="R738" s="202"/>
      <c r="S738" s="202"/>
      <c r="T738" s="203"/>
      <c r="AT738" s="204" t="s">
        <v>162</v>
      </c>
      <c r="AU738" s="204" t="s">
        <v>84</v>
      </c>
      <c r="AV738" s="13" t="s">
        <v>82</v>
      </c>
      <c r="AW738" s="13" t="s">
        <v>32</v>
      </c>
      <c r="AX738" s="13" t="s">
        <v>77</v>
      </c>
      <c r="AY738" s="204" t="s">
        <v>150</v>
      </c>
    </row>
    <row r="739" spans="1:65" s="14" customFormat="1" ht="11.25">
      <c r="B739" s="205"/>
      <c r="C739" s="206"/>
      <c r="D739" s="196" t="s">
        <v>162</v>
      </c>
      <c r="E739" s="207" t="s">
        <v>1</v>
      </c>
      <c r="F739" s="208" t="s">
        <v>167</v>
      </c>
      <c r="G739" s="206"/>
      <c r="H739" s="209">
        <v>3</v>
      </c>
      <c r="I739" s="210"/>
      <c r="J739" s="206"/>
      <c r="K739" s="206"/>
      <c r="L739" s="211"/>
      <c r="M739" s="212"/>
      <c r="N739" s="213"/>
      <c r="O739" s="213"/>
      <c r="P739" s="213"/>
      <c r="Q739" s="213"/>
      <c r="R739" s="213"/>
      <c r="S739" s="213"/>
      <c r="T739" s="214"/>
      <c r="AT739" s="215" t="s">
        <v>162</v>
      </c>
      <c r="AU739" s="215" t="s">
        <v>84</v>
      </c>
      <c r="AV739" s="14" t="s">
        <v>84</v>
      </c>
      <c r="AW739" s="14" t="s">
        <v>32</v>
      </c>
      <c r="AX739" s="14" t="s">
        <v>77</v>
      </c>
      <c r="AY739" s="215" t="s">
        <v>150</v>
      </c>
    </row>
    <row r="740" spans="1:65" s="13" customFormat="1" ht="11.25">
      <c r="B740" s="194"/>
      <c r="C740" s="195"/>
      <c r="D740" s="196" t="s">
        <v>162</v>
      </c>
      <c r="E740" s="197" t="s">
        <v>1</v>
      </c>
      <c r="F740" s="198" t="s">
        <v>812</v>
      </c>
      <c r="G740" s="195"/>
      <c r="H740" s="197" t="s">
        <v>1</v>
      </c>
      <c r="I740" s="199"/>
      <c r="J740" s="195"/>
      <c r="K740" s="195"/>
      <c r="L740" s="200"/>
      <c r="M740" s="201"/>
      <c r="N740" s="202"/>
      <c r="O740" s="202"/>
      <c r="P740" s="202"/>
      <c r="Q740" s="202"/>
      <c r="R740" s="202"/>
      <c r="S740" s="202"/>
      <c r="T740" s="203"/>
      <c r="AT740" s="204" t="s">
        <v>162</v>
      </c>
      <c r="AU740" s="204" t="s">
        <v>84</v>
      </c>
      <c r="AV740" s="13" t="s">
        <v>82</v>
      </c>
      <c r="AW740" s="13" t="s">
        <v>32</v>
      </c>
      <c r="AX740" s="13" t="s">
        <v>77</v>
      </c>
      <c r="AY740" s="204" t="s">
        <v>150</v>
      </c>
    </row>
    <row r="741" spans="1:65" s="14" customFormat="1" ht="11.25">
      <c r="B741" s="205"/>
      <c r="C741" s="206"/>
      <c r="D741" s="196" t="s">
        <v>162</v>
      </c>
      <c r="E741" s="207" t="s">
        <v>1</v>
      </c>
      <c r="F741" s="208" t="s">
        <v>82</v>
      </c>
      <c r="G741" s="206"/>
      <c r="H741" s="209">
        <v>1</v>
      </c>
      <c r="I741" s="210"/>
      <c r="J741" s="206"/>
      <c r="K741" s="206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162</v>
      </c>
      <c r="AU741" s="215" t="s">
        <v>84</v>
      </c>
      <c r="AV741" s="14" t="s">
        <v>84</v>
      </c>
      <c r="AW741" s="14" t="s">
        <v>32</v>
      </c>
      <c r="AX741" s="14" t="s">
        <v>77</v>
      </c>
      <c r="AY741" s="215" t="s">
        <v>150</v>
      </c>
    </row>
    <row r="742" spans="1:65" s="13" customFormat="1" ht="11.25">
      <c r="B742" s="194"/>
      <c r="C742" s="195"/>
      <c r="D742" s="196" t="s">
        <v>162</v>
      </c>
      <c r="E742" s="197" t="s">
        <v>1</v>
      </c>
      <c r="F742" s="198" t="s">
        <v>814</v>
      </c>
      <c r="G742" s="195"/>
      <c r="H742" s="197" t="s">
        <v>1</v>
      </c>
      <c r="I742" s="199"/>
      <c r="J742" s="195"/>
      <c r="K742" s="195"/>
      <c r="L742" s="200"/>
      <c r="M742" s="201"/>
      <c r="N742" s="202"/>
      <c r="O742" s="202"/>
      <c r="P742" s="202"/>
      <c r="Q742" s="202"/>
      <c r="R742" s="202"/>
      <c r="S742" s="202"/>
      <c r="T742" s="203"/>
      <c r="AT742" s="204" t="s">
        <v>162</v>
      </c>
      <c r="AU742" s="204" t="s">
        <v>84</v>
      </c>
      <c r="AV742" s="13" t="s">
        <v>82</v>
      </c>
      <c r="AW742" s="13" t="s">
        <v>32</v>
      </c>
      <c r="AX742" s="13" t="s">
        <v>77</v>
      </c>
      <c r="AY742" s="204" t="s">
        <v>150</v>
      </c>
    </row>
    <row r="743" spans="1:65" s="14" customFormat="1" ht="11.25">
      <c r="B743" s="205"/>
      <c r="C743" s="206"/>
      <c r="D743" s="196" t="s">
        <v>162</v>
      </c>
      <c r="E743" s="207" t="s">
        <v>1</v>
      </c>
      <c r="F743" s="208" t="s">
        <v>84</v>
      </c>
      <c r="G743" s="206"/>
      <c r="H743" s="209">
        <v>2</v>
      </c>
      <c r="I743" s="210"/>
      <c r="J743" s="206"/>
      <c r="K743" s="206"/>
      <c r="L743" s="211"/>
      <c r="M743" s="212"/>
      <c r="N743" s="213"/>
      <c r="O743" s="213"/>
      <c r="P743" s="213"/>
      <c r="Q743" s="213"/>
      <c r="R743" s="213"/>
      <c r="S743" s="213"/>
      <c r="T743" s="214"/>
      <c r="AT743" s="215" t="s">
        <v>162</v>
      </c>
      <c r="AU743" s="215" t="s">
        <v>84</v>
      </c>
      <c r="AV743" s="14" t="s">
        <v>84</v>
      </c>
      <c r="AW743" s="14" t="s">
        <v>32</v>
      </c>
      <c r="AX743" s="14" t="s">
        <v>77</v>
      </c>
      <c r="AY743" s="215" t="s">
        <v>150</v>
      </c>
    </row>
    <row r="744" spans="1:65" s="15" customFormat="1" ht="11.25">
      <c r="B744" s="216"/>
      <c r="C744" s="217"/>
      <c r="D744" s="196" t="s">
        <v>162</v>
      </c>
      <c r="E744" s="218" t="s">
        <v>1</v>
      </c>
      <c r="F744" s="219" t="s">
        <v>166</v>
      </c>
      <c r="G744" s="217"/>
      <c r="H744" s="220">
        <v>6</v>
      </c>
      <c r="I744" s="221"/>
      <c r="J744" s="217"/>
      <c r="K744" s="217"/>
      <c r="L744" s="222"/>
      <c r="M744" s="223"/>
      <c r="N744" s="224"/>
      <c r="O744" s="224"/>
      <c r="P744" s="224"/>
      <c r="Q744" s="224"/>
      <c r="R744" s="224"/>
      <c r="S744" s="224"/>
      <c r="T744" s="225"/>
      <c r="AT744" s="226" t="s">
        <v>162</v>
      </c>
      <c r="AU744" s="226" t="s">
        <v>84</v>
      </c>
      <c r="AV744" s="15" t="s">
        <v>157</v>
      </c>
      <c r="AW744" s="15" t="s">
        <v>32</v>
      </c>
      <c r="AX744" s="15" t="s">
        <v>82</v>
      </c>
      <c r="AY744" s="226" t="s">
        <v>150</v>
      </c>
    </row>
    <row r="745" spans="1:65" s="2" customFormat="1" ht="37.9" customHeight="1">
      <c r="A745" s="34"/>
      <c r="B745" s="35"/>
      <c r="C745" s="227" t="s">
        <v>823</v>
      </c>
      <c r="D745" s="227" t="s">
        <v>224</v>
      </c>
      <c r="E745" s="228" t="s">
        <v>824</v>
      </c>
      <c r="F745" s="229" t="s">
        <v>825</v>
      </c>
      <c r="G745" s="230" t="s">
        <v>182</v>
      </c>
      <c r="H745" s="231">
        <v>1</v>
      </c>
      <c r="I745" s="232"/>
      <c r="J745" s="233">
        <f>ROUND(I745*H745,2)</f>
        <v>0</v>
      </c>
      <c r="K745" s="229" t="s">
        <v>156</v>
      </c>
      <c r="L745" s="234"/>
      <c r="M745" s="235" t="s">
        <v>1</v>
      </c>
      <c r="N745" s="236" t="s">
        <v>42</v>
      </c>
      <c r="O745" s="71"/>
      <c r="P745" s="190">
        <f>O745*H745</f>
        <v>0</v>
      </c>
      <c r="Q745" s="190">
        <v>1.272E-2</v>
      </c>
      <c r="R745" s="190">
        <f>Q745*H745</f>
        <v>1.272E-2</v>
      </c>
      <c r="S745" s="190">
        <v>0</v>
      </c>
      <c r="T745" s="191">
        <f>S745*H745</f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192" t="s">
        <v>193</v>
      </c>
      <c r="AT745" s="192" t="s">
        <v>224</v>
      </c>
      <c r="AU745" s="192" t="s">
        <v>84</v>
      </c>
      <c r="AY745" s="17" t="s">
        <v>150</v>
      </c>
      <c r="BE745" s="193">
        <f>IF(N745="základní",J745,0)</f>
        <v>0</v>
      </c>
      <c r="BF745" s="193">
        <f>IF(N745="snížená",J745,0)</f>
        <v>0</v>
      </c>
      <c r="BG745" s="193">
        <f>IF(N745="zákl. přenesená",J745,0)</f>
        <v>0</v>
      </c>
      <c r="BH745" s="193">
        <f>IF(N745="sníž. přenesená",J745,0)</f>
        <v>0</v>
      </c>
      <c r="BI745" s="193">
        <f>IF(N745="nulová",J745,0)</f>
        <v>0</v>
      </c>
      <c r="BJ745" s="17" t="s">
        <v>82</v>
      </c>
      <c r="BK745" s="193">
        <f>ROUND(I745*H745,2)</f>
        <v>0</v>
      </c>
      <c r="BL745" s="17" t="s">
        <v>157</v>
      </c>
      <c r="BM745" s="192" t="s">
        <v>826</v>
      </c>
    </row>
    <row r="746" spans="1:65" s="13" customFormat="1" ht="11.25">
      <c r="B746" s="194"/>
      <c r="C746" s="195"/>
      <c r="D746" s="196" t="s">
        <v>162</v>
      </c>
      <c r="E746" s="197" t="s">
        <v>1</v>
      </c>
      <c r="F746" s="198" t="s">
        <v>810</v>
      </c>
      <c r="G746" s="195"/>
      <c r="H746" s="197" t="s">
        <v>1</v>
      </c>
      <c r="I746" s="199"/>
      <c r="J746" s="195"/>
      <c r="K746" s="195"/>
      <c r="L746" s="200"/>
      <c r="M746" s="201"/>
      <c r="N746" s="202"/>
      <c r="O746" s="202"/>
      <c r="P746" s="202"/>
      <c r="Q746" s="202"/>
      <c r="R746" s="202"/>
      <c r="S746" s="202"/>
      <c r="T746" s="203"/>
      <c r="AT746" s="204" t="s">
        <v>162</v>
      </c>
      <c r="AU746" s="204" t="s">
        <v>84</v>
      </c>
      <c r="AV746" s="13" t="s">
        <v>82</v>
      </c>
      <c r="AW746" s="13" t="s">
        <v>32</v>
      </c>
      <c r="AX746" s="13" t="s">
        <v>77</v>
      </c>
      <c r="AY746" s="204" t="s">
        <v>150</v>
      </c>
    </row>
    <row r="747" spans="1:65" s="14" customFormat="1" ht="11.25">
      <c r="B747" s="205"/>
      <c r="C747" s="206"/>
      <c r="D747" s="196" t="s">
        <v>162</v>
      </c>
      <c r="E747" s="207" t="s">
        <v>1</v>
      </c>
      <c r="F747" s="208" t="s">
        <v>82</v>
      </c>
      <c r="G747" s="206"/>
      <c r="H747" s="209">
        <v>1</v>
      </c>
      <c r="I747" s="210"/>
      <c r="J747" s="206"/>
      <c r="K747" s="206"/>
      <c r="L747" s="211"/>
      <c r="M747" s="212"/>
      <c r="N747" s="213"/>
      <c r="O747" s="213"/>
      <c r="P747" s="213"/>
      <c r="Q747" s="213"/>
      <c r="R747" s="213"/>
      <c r="S747" s="213"/>
      <c r="T747" s="214"/>
      <c r="AT747" s="215" t="s">
        <v>162</v>
      </c>
      <c r="AU747" s="215" t="s">
        <v>84</v>
      </c>
      <c r="AV747" s="14" t="s">
        <v>84</v>
      </c>
      <c r="AW747" s="14" t="s">
        <v>32</v>
      </c>
      <c r="AX747" s="14" t="s">
        <v>82</v>
      </c>
      <c r="AY747" s="215" t="s">
        <v>150</v>
      </c>
    </row>
    <row r="748" spans="1:65" s="12" customFormat="1" ht="22.9" customHeight="1">
      <c r="B748" s="165"/>
      <c r="C748" s="166"/>
      <c r="D748" s="167" t="s">
        <v>76</v>
      </c>
      <c r="E748" s="179" t="s">
        <v>193</v>
      </c>
      <c r="F748" s="179" t="s">
        <v>827</v>
      </c>
      <c r="G748" s="166"/>
      <c r="H748" s="166"/>
      <c r="I748" s="169"/>
      <c r="J748" s="180">
        <f>BK748</f>
        <v>0</v>
      </c>
      <c r="K748" s="166"/>
      <c r="L748" s="171"/>
      <c r="M748" s="172"/>
      <c r="N748" s="173"/>
      <c r="O748" s="173"/>
      <c r="P748" s="174">
        <f>SUM(P749:P765)</f>
        <v>0</v>
      </c>
      <c r="Q748" s="173"/>
      <c r="R748" s="174">
        <f>SUM(R749:R765)</f>
        <v>2.0394399999999997E-2</v>
      </c>
      <c r="S748" s="173"/>
      <c r="T748" s="175">
        <f>SUM(T749:T765)</f>
        <v>0</v>
      </c>
      <c r="AR748" s="176" t="s">
        <v>82</v>
      </c>
      <c r="AT748" s="177" t="s">
        <v>76</v>
      </c>
      <c r="AU748" s="177" t="s">
        <v>82</v>
      </c>
      <c r="AY748" s="176" t="s">
        <v>150</v>
      </c>
      <c r="BK748" s="178">
        <f>SUM(BK749:BK765)</f>
        <v>0</v>
      </c>
    </row>
    <row r="749" spans="1:65" s="2" customFormat="1" ht="24.2" customHeight="1">
      <c r="A749" s="34"/>
      <c r="B749" s="35"/>
      <c r="C749" s="181" t="s">
        <v>828</v>
      </c>
      <c r="D749" s="181" t="s">
        <v>152</v>
      </c>
      <c r="E749" s="182" t="s">
        <v>829</v>
      </c>
      <c r="F749" s="183" t="s">
        <v>830</v>
      </c>
      <c r="G749" s="184" t="s">
        <v>394</v>
      </c>
      <c r="H749" s="185">
        <v>8</v>
      </c>
      <c r="I749" s="186"/>
      <c r="J749" s="187">
        <f>ROUND(I749*H749,2)</f>
        <v>0</v>
      </c>
      <c r="K749" s="183" t="s">
        <v>156</v>
      </c>
      <c r="L749" s="39"/>
      <c r="M749" s="188" t="s">
        <v>1</v>
      </c>
      <c r="N749" s="189" t="s">
        <v>42</v>
      </c>
      <c r="O749" s="71"/>
      <c r="P749" s="190">
        <f>O749*H749</f>
        <v>0</v>
      </c>
      <c r="Q749" s="190">
        <v>1.0000000000000001E-5</v>
      </c>
      <c r="R749" s="190">
        <f>Q749*H749</f>
        <v>8.0000000000000007E-5</v>
      </c>
      <c r="S749" s="190">
        <v>0</v>
      </c>
      <c r="T749" s="191">
        <f>S749*H749</f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192" t="s">
        <v>157</v>
      </c>
      <c r="AT749" s="192" t="s">
        <v>152</v>
      </c>
      <c r="AU749" s="192" t="s">
        <v>84</v>
      </c>
      <c r="AY749" s="17" t="s">
        <v>150</v>
      </c>
      <c r="BE749" s="193">
        <f>IF(N749="základní",J749,0)</f>
        <v>0</v>
      </c>
      <c r="BF749" s="193">
        <f>IF(N749="snížená",J749,0)</f>
        <v>0</v>
      </c>
      <c r="BG749" s="193">
        <f>IF(N749="zákl. přenesená",J749,0)</f>
        <v>0</v>
      </c>
      <c r="BH749" s="193">
        <f>IF(N749="sníž. přenesená",J749,0)</f>
        <v>0</v>
      </c>
      <c r="BI749" s="193">
        <f>IF(N749="nulová",J749,0)</f>
        <v>0</v>
      </c>
      <c r="BJ749" s="17" t="s">
        <v>82</v>
      </c>
      <c r="BK749" s="193">
        <f>ROUND(I749*H749,2)</f>
        <v>0</v>
      </c>
      <c r="BL749" s="17" t="s">
        <v>157</v>
      </c>
      <c r="BM749" s="192" t="s">
        <v>831</v>
      </c>
    </row>
    <row r="750" spans="1:65" s="13" customFormat="1" ht="11.25">
      <c r="B750" s="194"/>
      <c r="C750" s="195"/>
      <c r="D750" s="196" t="s">
        <v>162</v>
      </c>
      <c r="E750" s="197" t="s">
        <v>1</v>
      </c>
      <c r="F750" s="198" t="s">
        <v>832</v>
      </c>
      <c r="G750" s="195"/>
      <c r="H750" s="197" t="s">
        <v>1</v>
      </c>
      <c r="I750" s="199"/>
      <c r="J750" s="195"/>
      <c r="K750" s="195"/>
      <c r="L750" s="200"/>
      <c r="M750" s="201"/>
      <c r="N750" s="202"/>
      <c r="O750" s="202"/>
      <c r="P750" s="202"/>
      <c r="Q750" s="202"/>
      <c r="R750" s="202"/>
      <c r="S750" s="202"/>
      <c r="T750" s="203"/>
      <c r="AT750" s="204" t="s">
        <v>162</v>
      </c>
      <c r="AU750" s="204" t="s">
        <v>84</v>
      </c>
      <c r="AV750" s="13" t="s">
        <v>82</v>
      </c>
      <c r="AW750" s="13" t="s">
        <v>32</v>
      </c>
      <c r="AX750" s="13" t="s">
        <v>77</v>
      </c>
      <c r="AY750" s="204" t="s">
        <v>150</v>
      </c>
    </row>
    <row r="751" spans="1:65" s="14" customFormat="1" ht="11.25">
      <c r="B751" s="205"/>
      <c r="C751" s="206"/>
      <c r="D751" s="196" t="s">
        <v>162</v>
      </c>
      <c r="E751" s="207" t="s">
        <v>1</v>
      </c>
      <c r="F751" s="208" t="s">
        <v>193</v>
      </c>
      <c r="G751" s="206"/>
      <c r="H751" s="209">
        <v>8</v>
      </c>
      <c r="I751" s="210"/>
      <c r="J751" s="206"/>
      <c r="K751" s="206"/>
      <c r="L751" s="211"/>
      <c r="M751" s="212"/>
      <c r="N751" s="213"/>
      <c r="O751" s="213"/>
      <c r="P751" s="213"/>
      <c r="Q751" s="213"/>
      <c r="R751" s="213"/>
      <c r="S751" s="213"/>
      <c r="T751" s="214"/>
      <c r="AT751" s="215" t="s">
        <v>162</v>
      </c>
      <c r="AU751" s="215" t="s">
        <v>84</v>
      </c>
      <c r="AV751" s="14" t="s">
        <v>84</v>
      </c>
      <c r="AW751" s="14" t="s">
        <v>32</v>
      </c>
      <c r="AX751" s="14" t="s">
        <v>82</v>
      </c>
      <c r="AY751" s="215" t="s">
        <v>150</v>
      </c>
    </row>
    <row r="752" spans="1:65" s="2" customFormat="1" ht="24.2" customHeight="1">
      <c r="A752" s="34"/>
      <c r="B752" s="35"/>
      <c r="C752" s="227" t="s">
        <v>833</v>
      </c>
      <c r="D752" s="227" t="s">
        <v>224</v>
      </c>
      <c r="E752" s="228" t="s">
        <v>834</v>
      </c>
      <c r="F752" s="229" t="s">
        <v>835</v>
      </c>
      <c r="G752" s="230" t="s">
        <v>394</v>
      </c>
      <c r="H752" s="231">
        <v>8.1199999999999992</v>
      </c>
      <c r="I752" s="232"/>
      <c r="J752" s="233">
        <f>ROUND(I752*H752,2)</f>
        <v>0</v>
      </c>
      <c r="K752" s="229" t="s">
        <v>156</v>
      </c>
      <c r="L752" s="234"/>
      <c r="M752" s="235" t="s">
        <v>1</v>
      </c>
      <c r="N752" s="236" t="s">
        <v>42</v>
      </c>
      <c r="O752" s="71"/>
      <c r="P752" s="190">
        <f>O752*H752</f>
        <v>0</v>
      </c>
      <c r="Q752" s="190">
        <v>2.1199999999999999E-3</v>
      </c>
      <c r="R752" s="190">
        <f>Q752*H752</f>
        <v>1.7214399999999998E-2</v>
      </c>
      <c r="S752" s="190">
        <v>0</v>
      </c>
      <c r="T752" s="191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92" t="s">
        <v>193</v>
      </c>
      <c r="AT752" s="192" t="s">
        <v>224</v>
      </c>
      <c r="AU752" s="192" t="s">
        <v>84</v>
      </c>
      <c r="AY752" s="17" t="s">
        <v>150</v>
      </c>
      <c r="BE752" s="193">
        <f>IF(N752="základní",J752,0)</f>
        <v>0</v>
      </c>
      <c r="BF752" s="193">
        <f>IF(N752="snížená",J752,0)</f>
        <v>0</v>
      </c>
      <c r="BG752" s="193">
        <f>IF(N752="zákl. přenesená",J752,0)</f>
        <v>0</v>
      </c>
      <c r="BH752" s="193">
        <f>IF(N752="sníž. přenesená",J752,0)</f>
        <v>0</v>
      </c>
      <c r="BI752" s="193">
        <f>IF(N752="nulová",J752,0)</f>
        <v>0</v>
      </c>
      <c r="BJ752" s="17" t="s">
        <v>82</v>
      </c>
      <c r="BK752" s="193">
        <f>ROUND(I752*H752,2)</f>
        <v>0</v>
      </c>
      <c r="BL752" s="17" t="s">
        <v>157</v>
      </c>
      <c r="BM752" s="192" t="s">
        <v>836</v>
      </c>
    </row>
    <row r="753" spans="1:65" s="14" customFormat="1" ht="11.25">
      <c r="B753" s="205"/>
      <c r="C753" s="206"/>
      <c r="D753" s="196" t="s">
        <v>162</v>
      </c>
      <c r="E753" s="206"/>
      <c r="F753" s="208" t="s">
        <v>837</v>
      </c>
      <c r="G753" s="206"/>
      <c r="H753" s="209">
        <v>8.1199999999999992</v>
      </c>
      <c r="I753" s="210"/>
      <c r="J753" s="206"/>
      <c r="K753" s="206"/>
      <c r="L753" s="211"/>
      <c r="M753" s="212"/>
      <c r="N753" s="213"/>
      <c r="O753" s="213"/>
      <c r="P753" s="213"/>
      <c r="Q753" s="213"/>
      <c r="R753" s="213"/>
      <c r="S753" s="213"/>
      <c r="T753" s="214"/>
      <c r="AT753" s="215" t="s">
        <v>162</v>
      </c>
      <c r="AU753" s="215" t="s">
        <v>84</v>
      </c>
      <c r="AV753" s="14" t="s">
        <v>84</v>
      </c>
      <c r="AW753" s="14" t="s">
        <v>4</v>
      </c>
      <c r="AX753" s="14" t="s">
        <v>82</v>
      </c>
      <c r="AY753" s="215" t="s">
        <v>150</v>
      </c>
    </row>
    <row r="754" spans="1:65" s="2" customFormat="1" ht="33" customHeight="1">
      <c r="A754" s="34"/>
      <c r="B754" s="35"/>
      <c r="C754" s="181" t="s">
        <v>838</v>
      </c>
      <c r="D754" s="181" t="s">
        <v>152</v>
      </c>
      <c r="E754" s="182" t="s">
        <v>839</v>
      </c>
      <c r="F754" s="183" t="s">
        <v>840</v>
      </c>
      <c r="G754" s="184" t="s">
        <v>182</v>
      </c>
      <c r="H754" s="185">
        <v>2</v>
      </c>
      <c r="I754" s="186"/>
      <c r="J754" s="187">
        <f>ROUND(I754*H754,2)</f>
        <v>0</v>
      </c>
      <c r="K754" s="183" t="s">
        <v>156</v>
      </c>
      <c r="L754" s="39"/>
      <c r="M754" s="188" t="s">
        <v>1</v>
      </c>
      <c r="N754" s="189" t="s">
        <v>42</v>
      </c>
      <c r="O754" s="71"/>
      <c r="P754" s="190">
        <f>O754*H754</f>
        <v>0</v>
      </c>
      <c r="Q754" s="190">
        <v>0</v>
      </c>
      <c r="R754" s="190">
        <f>Q754*H754</f>
        <v>0</v>
      </c>
      <c r="S754" s="190">
        <v>0</v>
      </c>
      <c r="T754" s="191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192" t="s">
        <v>157</v>
      </c>
      <c r="AT754" s="192" t="s">
        <v>152</v>
      </c>
      <c r="AU754" s="192" t="s">
        <v>84</v>
      </c>
      <c r="AY754" s="17" t="s">
        <v>150</v>
      </c>
      <c r="BE754" s="193">
        <f>IF(N754="základní",J754,0)</f>
        <v>0</v>
      </c>
      <c r="BF754" s="193">
        <f>IF(N754="snížená",J754,0)</f>
        <v>0</v>
      </c>
      <c r="BG754" s="193">
        <f>IF(N754="zákl. přenesená",J754,0)</f>
        <v>0</v>
      </c>
      <c r="BH754" s="193">
        <f>IF(N754="sníž. přenesená",J754,0)</f>
        <v>0</v>
      </c>
      <c r="BI754" s="193">
        <f>IF(N754="nulová",J754,0)</f>
        <v>0</v>
      </c>
      <c r="BJ754" s="17" t="s">
        <v>82</v>
      </c>
      <c r="BK754" s="193">
        <f>ROUND(I754*H754,2)</f>
        <v>0</v>
      </c>
      <c r="BL754" s="17" t="s">
        <v>157</v>
      </c>
      <c r="BM754" s="192" t="s">
        <v>841</v>
      </c>
    </row>
    <row r="755" spans="1:65" s="13" customFormat="1" ht="11.25">
      <c r="B755" s="194"/>
      <c r="C755" s="195"/>
      <c r="D755" s="196" t="s">
        <v>162</v>
      </c>
      <c r="E755" s="197" t="s">
        <v>1</v>
      </c>
      <c r="F755" s="198" t="s">
        <v>832</v>
      </c>
      <c r="G755" s="195"/>
      <c r="H755" s="197" t="s">
        <v>1</v>
      </c>
      <c r="I755" s="199"/>
      <c r="J755" s="195"/>
      <c r="K755" s="195"/>
      <c r="L755" s="200"/>
      <c r="M755" s="201"/>
      <c r="N755" s="202"/>
      <c r="O755" s="202"/>
      <c r="P755" s="202"/>
      <c r="Q755" s="202"/>
      <c r="R755" s="202"/>
      <c r="S755" s="202"/>
      <c r="T755" s="203"/>
      <c r="AT755" s="204" t="s">
        <v>162</v>
      </c>
      <c r="AU755" s="204" t="s">
        <v>84</v>
      </c>
      <c r="AV755" s="13" t="s">
        <v>82</v>
      </c>
      <c r="AW755" s="13" t="s">
        <v>32</v>
      </c>
      <c r="AX755" s="13" t="s">
        <v>77</v>
      </c>
      <c r="AY755" s="204" t="s">
        <v>150</v>
      </c>
    </row>
    <row r="756" spans="1:65" s="14" customFormat="1" ht="11.25">
      <c r="B756" s="205"/>
      <c r="C756" s="206"/>
      <c r="D756" s="196" t="s">
        <v>162</v>
      </c>
      <c r="E756" s="207" t="s">
        <v>1</v>
      </c>
      <c r="F756" s="208" t="s">
        <v>84</v>
      </c>
      <c r="G756" s="206"/>
      <c r="H756" s="209">
        <v>2</v>
      </c>
      <c r="I756" s="210"/>
      <c r="J756" s="206"/>
      <c r="K756" s="206"/>
      <c r="L756" s="211"/>
      <c r="M756" s="212"/>
      <c r="N756" s="213"/>
      <c r="O756" s="213"/>
      <c r="P756" s="213"/>
      <c r="Q756" s="213"/>
      <c r="R756" s="213"/>
      <c r="S756" s="213"/>
      <c r="T756" s="214"/>
      <c r="AT756" s="215" t="s">
        <v>162</v>
      </c>
      <c r="AU756" s="215" t="s">
        <v>84</v>
      </c>
      <c r="AV756" s="14" t="s">
        <v>84</v>
      </c>
      <c r="AW756" s="14" t="s">
        <v>32</v>
      </c>
      <c r="AX756" s="14" t="s">
        <v>82</v>
      </c>
      <c r="AY756" s="215" t="s">
        <v>150</v>
      </c>
    </row>
    <row r="757" spans="1:65" s="2" customFormat="1" ht="16.5" customHeight="1">
      <c r="A757" s="34"/>
      <c r="B757" s="35"/>
      <c r="C757" s="227" t="s">
        <v>842</v>
      </c>
      <c r="D757" s="227" t="s">
        <v>224</v>
      </c>
      <c r="E757" s="228" t="s">
        <v>843</v>
      </c>
      <c r="F757" s="229" t="s">
        <v>844</v>
      </c>
      <c r="G757" s="230" t="s">
        <v>182</v>
      </c>
      <c r="H757" s="231">
        <v>2</v>
      </c>
      <c r="I757" s="232"/>
      <c r="J757" s="233">
        <f>ROUND(I757*H757,2)</f>
        <v>0</v>
      </c>
      <c r="K757" s="229" t="s">
        <v>156</v>
      </c>
      <c r="L757" s="234"/>
      <c r="M757" s="235" t="s">
        <v>1</v>
      </c>
      <c r="N757" s="236" t="s">
        <v>42</v>
      </c>
      <c r="O757" s="71"/>
      <c r="P757" s="190">
        <f>O757*H757</f>
        <v>0</v>
      </c>
      <c r="Q757" s="190">
        <v>4.4000000000000002E-4</v>
      </c>
      <c r="R757" s="190">
        <f>Q757*H757</f>
        <v>8.8000000000000003E-4</v>
      </c>
      <c r="S757" s="190">
        <v>0</v>
      </c>
      <c r="T757" s="191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192" t="s">
        <v>193</v>
      </c>
      <c r="AT757" s="192" t="s">
        <v>224</v>
      </c>
      <c r="AU757" s="192" t="s">
        <v>84</v>
      </c>
      <c r="AY757" s="17" t="s">
        <v>150</v>
      </c>
      <c r="BE757" s="193">
        <f>IF(N757="základní",J757,0)</f>
        <v>0</v>
      </c>
      <c r="BF757" s="193">
        <f>IF(N757="snížená",J757,0)</f>
        <v>0</v>
      </c>
      <c r="BG757" s="193">
        <f>IF(N757="zákl. přenesená",J757,0)</f>
        <v>0</v>
      </c>
      <c r="BH757" s="193">
        <f>IF(N757="sníž. přenesená",J757,0)</f>
        <v>0</v>
      </c>
      <c r="BI757" s="193">
        <f>IF(N757="nulová",J757,0)</f>
        <v>0</v>
      </c>
      <c r="BJ757" s="17" t="s">
        <v>82</v>
      </c>
      <c r="BK757" s="193">
        <f>ROUND(I757*H757,2)</f>
        <v>0</v>
      </c>
      <c r="BL757" s="17" t="s">
        <v>157</v>
      </c>
      <c r="BM757" s="192" t="s">
        <v>845</v>
      </c>
    </row>
    <row r="758" spans="1:65" s="2" customFormat="1" ht="37.9" customHeight="1">
      <c r="A758" s="34"/>
      <c r="B758" s="35"/>
      <c r="C758" s="181" t="s">
        <v>846</v>
      </c>
      <c r="D758" s="181" t="s">
        <v>152</v>
      </c>
      <c r="E758" s="182" t="s">
        <v>847</v>
      </c>
      <c r="F758" s="183" t="s">
        <v>848</v>
      </c>
      <c r="G758" s="184" t="s">
        <v>182</v>
      </c>
      <c r="H758" s="185">
        <v>1</v>
      </c>
      <c r="I758" s="186"/>
      <c r="J758" s="187">
        <f>ROUND(I758*H758,2)</f>
        <v>0</v>
      </c>
      <c r="K758" s="183" t="s">
        <v>156</v>
      </c>
      <c r="L758" s="39"/>
      <c r="M758" s="188" t="s">
        <v>1</v>
      </c>
      <c r="N758" s="189" t="s">
        <v>42</v>
      </c>
      <c r="O758" s="71"/>
      <c r="P758" s="190">
        <f>O758*H758</f>
        <v>0</v>
      </c>
      <c r="Q758" s="190">
        <v>0</v>
      </c>
      <c r="R758" s="190">
        <f>Q758*H758</f>
        <v>0</v>
      </c>
      <c r="S758" s="190">
        <v>0</v>
      </c>
      <c r="T758" s="191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192" t="s">
        <v>157</v>
      </c>
      <c r="AT758" s="192" t="s">
        <v>152</v>
      </c>
      <c r="AU758" s="192" t="s">
        <v>84</v>
      </c>
      <c r="AY758" s="17" t="s">
        <v>150</v>
      </c>
      <c r="BE758" s="193">
        <f>IF(N758="základní",J758,0)</f>
        <v>0</v>
      </c>
      <c r="BF758" s="193">
        <f>IF(N758="snížená",J758,0)</f>
        <v>0</v>
      </c>
      <c r="BG758" s="193">
        <f>IF(N758="zákl. přenesená",J758,0)</f>
        <v>0</v>
      </c>
      <c r="BH758" s="193">
        <f>IF(N758="sníž. přenesená",J758,0)</f>
        <v>0</v>
      </c>
      <c r="BI758" s="193">
        <f>IF(N758="nulová",J758,0)</f>
        <v>0</v>
      </c>
      <c r="BJ758" s="17" t="s">
        <v>82</v>
      </c>
      <c r="BK758" s="193">
        <f>ROUND(I758*H758,2)</f>
        <v>0</v>
      </c>
      <c r="BL758" s="17" t="s">
        <v>157</v>
      </c>
      <c r="BM758" s="192" t="s">
        <v>849</v>
      </c>
    </row>
    <row r="759" spans="1:65" s="13" customFormat="1" ht="11.25">
      <c r="B759" s="194"/>
      <c r="C759" s="195"/>
      <c r="D759" s="196" t="s">
        <v>162</v>
      </c>
      <c r="E759" s="197" t="s">
        <v>1</v>
      </c>
      <c r="F759" s="198" t="s">
        <v>832</v>
      </c>
      <c r="G759" s="195"/>
      <c r="H759" s="197" t="s">
        <v>1</v>
      </c>
      <c r="I759" s="199"/>
      <c r="J759" s="195"/>
      <c r="K759" s="195"/>
      <c r="L759" s="200"/>
      <c r="M759" s="201"/>
      <c r="N759" s="202"/>
      <c r="O759" s="202"/>
      <c r="P759" s="202"/>
      <c r="Q759" s="202"/>
      <c r="R759" s="202"/>
      <c r="S759" s="202"/>
      <c r="T759" s="203"/>
      <c r="AT759" s="204" t="s">
        <v>162</v>
      </c>
      <c r="AU759" s="204" t="s">
        <v>84</v>
      </c>
      <c r="AV759" s="13" t="s">
        <v>82</v>
      </c>
      <c r="AW759" s="13" t="s">
        <v>32</v>
      </c>
      <c r="AX759" s="13" t="s">
        <v>77</v>
      </c>
      <c r="AY759" s="204" t="s">
        <v>150</v>
      </c>
    </row>
    <row r="760" spans="1:65" s="14" customFormat="1" ht="11.25">
      <c r="B760" s="205"/>
      <c r="C760" s="206"/>
      <c r="D760" s="196" t="s">
        <v>162</v>
      </c>
      <c r="E760" s="207" t="s">
        <v>1</v>
      </c>
      <c r="F760" s="208" t="s">
        <v>82</v>
      </c>
      <c r="G760" s="206"/>
      <c r="H760" s="209">
        <v>1</v>
      </c>
      <c r="I760" s="210"/>
      <c r="J760" s="206"/>
      <c r="K760" s="206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162</v>
      </c>
      <c r="AU760" s="215" t="s">
        <v>84</v>
      </c>
      <c r="AV760" s="14" t="s">
        <v>84</v>
      </c>
      <c r="AW760" s="14" t="s">
        <v>32</v>
      </c>
      <c r="AX760" s="14" t="s">
        <v>82</v>
      </c>
      <c r="AY760" s="215" t="s">
        <v>150</v>
      </c>
    </row>
    <row r="761" spans="1:65" s="2" customFormat="1" ht="24.2" customHeight="1">
      <c r="A761" s="34"/>
      <c r="B761" s="35"/>
      <c r="C761" s="227" t="s">
        <v>850</v>
      </c>
      <c r="D761" s="227" t="s">
        <v>224</v>
      </c>
      <c r="E761" s="228" t="s">
        <v>851</v>
      </c>
      <c r="F761" s="229" t="s">
        <v>852</v>
      </c>
      <c r="G761" s="230" t="s">
        <v>182</v>
      </c>
      <c r="H761" s="231">
        <v>1</v>
      </c>
      <c r="I761" s="232"/>
      <c r="J761" s="233">
        <f>ROUND(I761*H761,2)</f>
        <v>0</v>
      </c>
      <c r="K761" s="229" t="s">
        <v>156</v>
      </c>
      <c r="L761" s="234"/>
      <c r="M761" s="235" t="s">
        <v>1</v>
      </c>
      <c r="N761" s="236" t="s">
        <v>42</v>
      </c>
      <c r="O761" s="71"/>
      <c r="P761" s="190">
        <f>O761*H761</f>
        <v>0</v>
      </c>
      <c r="Q761" s="190">
        <v>1.5E-3</v>
      </c>
      <c r="R761" s="190">
        <f>Q761*H761</f>
        <v>1.5E-3</v>
      </c>
      <c r="S761" s="190">
        <v>0</v>
      </c>
      <c r="T761" s="191">
        <f>S761*H761</f>
        <v>0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R761" s="192" t="s">
        <v>193</v>
      </c>
      <c r="AT761" s="192" t="s">
        <v>224</v>
      </c>
      <c r="AU761" s="192" t="s">
        <v>84</v>
      </c>
      <c r="AY761" s="17" t="s">
        <v>150</v>
      </c>
      <c r="BE761" s="193">
        <f>IF(N761="základní",J761,0)</f>
        <v>0</v>
      </c>
      <c r="BF761" s="193">
        <f>IF(N761="snížená",J761,0)</f>
        <v>0</v>
      </c>
      <c r="BG761" s="193">
        <f>IF(N761="zákl. přenesená",J761,0)</f>
        <v>0</v>
      </c>
      <c r="BH761" s="193">
        <f>IF(N761="sníž. přenesená",J761,0)</f>
        <v>0</v>
      </c>
      <c r="BI761" s="193">
        <f>IF(N761="nulová",J761,0)</f>
        <v>0</v>
      </c>
      <c r="BJ761" s="17" t="s">
        <v>82</v>
      </c>
      <c r="BK761" s="193">
        <f>ROUND(I761*H761,2)</f>
        <v>0</v>
      </c>
      <c r="BL761" s="17" t="s">
        <v>157</v>
      </c>
      <c r="BM761" s="192" t="s">
        <v>853</v>
      </c>
    </row>
    <row r="762" spans="1:65" s="2" customFormat="1" ht="33" customHeight="1">
      <c r="A762" s="34"/>
      <c r="B762" s="35"/>
      <c r="C762" s="181" t="s">
        <v>854</v>
      </c>
      <c r="D762" s="181" t="s">
        <v>152</v>
      </c>
      <c r="E762" s="182" t="s">
        <v>855</v>
      </c>
      <c r="F762" s="183" t="s">
        <v>856</v>
      </c>
      <c r="G762" s="184" t="s">
        <v>182</v>
      </c>
      <c r="H762" s="185">
        <v>1</v>
      </c>
      <c r="I762" s="186"/>
      <c r="J762" s="187">
        <f>ROUND(I762*H762,2)</f>
        <v>0</v>
      </c>
      <c r="K762" s="183" t="s">
        <v>156</v>
      </c>
      <c r="L762" s="39"/>
      <c r="M762" s="188" t="s">
        <v>1</v>
      </c>
      <c r="N762" s="189" t="s">
        <v>42</v>
      </c>
      <c r="O762" s="71"/>
      <c r="P762" s="190">
        <f>O762*H762</f>
        <v>0</v>
      </c>
      <c r="Q762" s="190">
        <v>0</v>
      </c>
      <c r="R762" s="190">
        <f>Q762*H762</f>
        <v>0</v>
      </c>
      <c r="S762" s="190">
        <v>0</v>
      </c>
      <c r="T762" s="191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192" t="s">
        <v>157</v>
      </c>
      <c r="AT762" s="192" t="s">
        <v>152</v>
      </c>
      <c r="AU762" s="192" t="s">
        <v>84</v>
      </c>
      <c r="AY762" s="17" t="s">
        <v>150</v>
      </c>
      <c r="BE762" s="193">
        <f>IF(N762="základní",J762,0)</f>
        <v>0</v>
      </c>
      <c r="BF762" s="193">
        <f>IF(N762="snížená",J762,0)</f>
        <v>0</v>
      </c>
      <c r="BG762" s="193">
        <f>IF(N762="zákl. přenesená",J762,0)</f>
        <v>0</v>
      </c>
      <c r="BH762" s="193">
        <f>IF(N762="sníž. přenesená",J762,0)</f>
        <v>0</v>
      </c>
      <c r="BI762" s="193">
        <f>IF(N762="nulová",J762,0)</f>
        <v>0</v>
      </c>
      <c r="BJ762" s="17" t="s">
        <v>82</v>
      </c>
      <c r="BK762" s="193">
        <f>ROUND(I762*H762,2)</f>
        <v>0</v>
      </c>
      <c r="BL762" s="17" t="s">
        <v>157</v>
      </c>
      <c r="BM762" s="192" t="s">
        <v>857</v>
      </c>
    </row>
    <row r="763" spans="1:65" s="13" customFormat="1" ht="11.25">
      <c r="B763" s="194"/>
      <c r="C763" s="195"/>
      <c r="D763" s="196" t="s">
        <v>162</v>
      </c>
      <c r="E763" s="197" t="s">
        <v>1</v>
      </c>
      <c r="F763" s="198" t="s">
        <v>832</v>
      </c>
      <c r="G763" s="195"/>
      <c r="H763" s="197" t="s">
        <v>1</v>
      </c>
      <c r="I763" s="199"/>
      <c r="J763" s="195"/>
      <c r="K763" s="195"/>
      <c r="L763" s="200"/>
      <c r="M763" s="201"/>
      <c r="N763" s="202"/>
      <c r="O763" s="202"/>
      <c r="P763" s="202"/>
      <c r="Q763" s="202"/>
      <c r="R763" s="202"/>
      <c r="S763" s="202"/>
      <c r="T763" s="203"/>
      <c r="AT763" s="204" t="s">
        <v>162</v>
      </c>
      <c r="AU763" s="204" t="s">
        <v>84</v>
      </c>
      <c r="AV763" s="13" t="s">
        <v>82</v>
      </c>
      <c r="AW763" s="13" t="s">
        <v>32</v>
      </c>
      <c r="AX763" s="13" t="s">
        <v>77</v>
      </c>
      <c r="AY763" s="204" t="s">
        <v>150</v>
      </c>
    </row>
    <row r="764" spans="1:65" s="14" customFormat="1" ht="11.25">
      <c r="B764" s="205"/>
      <c r="C764" s="206"/>
      <c r="D764" s="196" t="s">
        <v>162</v>
      </c>
      <c r="E764" s="207" t="s">
        <v>1</v>
      </c>
      <c r="F764" s="208" t="s">
        <v>82</v>
      </c>
      <c r="G764" s="206"/>
      <c r="H764" s="209">
        <v>1</v>
      </c>
      <c r="I764" s="210"/>
      <c r="J764" s="206"/>
      <c r="K764" s="206"/>
      <c r="L764" s="211"/>
      <c r="M764" s="212"/>
      <c r="N764" s="213"/>
      <c r="O764" s="213"/>
      <c r="P764" s="213"/>
      <c r="Q764" s="213"/>
      <c r="R764" s="213"/>
      <c r="S764" s="213"/>
      <c r="T764" s="214"/>
      <c r="AT764" s="215" t="s">
        <v>162</v>
      </c>
      <c r="AU764" s="215" t="s">
        <v>84</v>
      </c>
      <c r="AV764" s="14" t="s">
        <v>84</v>
      </c>
      <c r="AW764" s="14" t="s">
        <v>32</v>
      </c>
      <c r="AX764" s="14" t="s">
        <v>82</v>
      </c>
      <c r="AY764" s="215" t="s">
        <v>150</v>
      </c>
    </row>
    <row r="765" spans="1:65" s="2" customFormat="1" ht="24.2" customHeight="1">
      <c r="A765" s="34"/>
      <c r="B765" s="35"/>
      <c r="C765" s="227" t="s">
        <v>858</v>
      </c>
      <c r="D765" s="227" t="s">
        <v>224</v>
      </c>
      <c r="E765" s="228" t="s">
        <v>859</v>
      </c>
      <c r="F765" s="229" t="s">
        <v>860</v>
      </c>
      <c r="G765" s="230" t="s">
        <v>182</v>
      </c>
      <c r="H765" s="231">
        <v>1</v>
      </c>
      <c r="I765" s="232"/>
      <c r="J765" s="233">
        <f>ROUND(I765*H765,2)</f>
        <v>0</v>
      </c>
      <c r="K765" s="229" t="s">
        <v>156</v>
      </c>
      <c r="L765" s="234"/>
      <c r="M765" s="235" t="s">
        <v>1</v>
      </c>
      <c r="N765" s="236" t="s">
        <v>42</v>
      </c>
      <c r="O765" s="71"/>
      <c r="P765" s="190">
        <f>O765*H765</f>
        <v>0</v>
      </c>
      <c r="Q765" s="190">
        <v>7.2000000000000005E-4</v>
      </c>
      <c r="R765" s="190">
        <f>Q765*H765</f>
        <v>7.2000000000000005E-4</v>
      </c>
      <c r="S765" s="190">
        <v>0</v>
      </c>
      <c r="T765" s="191">
        <f>S765*H765</f>
        <v>0</v>
      </c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R765" s="192" t="s">
        <v>193</v>
      </c>
      <c r="AT765" s="192" t="s">
        <v>224</v>
      </c>
      <c r="AU765" s="192" t="s">
        <v>84</v>
      </c>
      <c r="AY765" s="17" t="s">
        <v>150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17" t="s">
        <v>82</v>
      </c>
      <c r="BK765" s="193">
        <f>ROUND(I765*H765,2)</f>
        <v>0</v>
      </c>
      <c r="BL765" s="17" t="s">
        <v>157</v>
      </c>
      <c r="BM765" s="192" t="s">
        <v>861</v>
      </c>
    </row>
    <row r="766" spans="1:65" s="12" customFormat="1" ht="22.9" customHeight="1">
      <c r="B766" s="165"/>
      <c r="C766" s="166"/>
      <c r="D766" s="167" t="s">
        <v>76</v>
      </c>
      <c r="E766" s="179" t="s">
        <v>197</v>
      </c>
      <c r="F766" s="179" t="s">
        <v>862</v>
      </c>
      <c r="G766" s="166"/>
      <c r="H766" s="166"/>
      <c r="I766" s="169"/>
      <c r="J766" s="180">
        <f>BK766</f>
        <v>0</v>
      </c>
      <c r="K766" s="166"/>
      <c r="L766" s="171"/>
      <c r="M766" s="172"/>
      <c r="N766" s="173"/>
      <c r="O766" s="173"/>
      <c r="P766" s="174">
        <f>SUM(P767:P1053)</f>
        <v>0</v>
      </c>
      <c r="Q766" s="173"/>
      <c r="R766" s="174">
        <f>SUM(R767:R1053)</f>
        <v>2.89822398</v>
      </c>
      <c r="S766" s="173"/>
      <c r="T766" s="175">
        <f>SUM(T767:T1053)</f>
        <v>225.72831399999998</v>
      </c>
      <c r="AR766" s="176" t="s">
        <v>82</v>
      </c>
      <c r="AT766" s="177" t="s">
        <v>76</v>
      </c>
      <c r="AU766" s="177" t="s">
        <v>82</v>
      </c>
      <c r="AY766" s="176" t="s">
        <v>150</v>
      </c>
      <c r="BK766" s="178">
        <f>SUM(BK767:BK1053)</f>
        <v>0</v>
      </c>
    </row>
    <row r="767" spans="1:65" s="2" customFormat="1" ht="24.2" customHeight="1">
      <c r="A767" s="34"/>
      <c r="B767" s="35"/>
      <c r="C767" s="181" t="s">
        <v>863</v>
      </c>
      <c r="D767" s="181" t="s">
        <v>152</v>
      </c>
      <c r="E767" s="182" t="s">
        <v>864</v>
      </c>
      <c r="F767" s="183" t="s">
        <v>865</v>
      </c>
      <c r="G767" s="184" t="s">
        <v>394</v>
      </c>
      <c r="H767" s="185">
        <v>8</v>
      </c>
      <c r="I767" s="186"/>
      <c r="J767" s="187">
        <f>ROUND(I767*H767,2)</f>
        <v>0</v>
      </c>
      <c r="K767" s="183" t="s">
        <v>156</v>
      </c>
      <c r="L767" s="39"/>
      <c r="M767" s="188" t="s">
        <v>1</v>
      </c>
      <c r="N767" s="189" t="s">
        <v>42</v>
      </c>
      <c r="O767" s="71"/>
      <c r="P767" s="190">
        <f>O767*H767</f>
        <v>0</v>
      </c>
      <c r="Q767" s="190">
        <v>0.14066999999999999</v>
      </c>
      <c r="R767" s="190">
        <f>Q767*H767</f>
        <v>1.1253599999999999</v>
      </c>
      <c r="S767" s="190">
        <v>0</v>
      </c>
      <c r="T767" s="191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192" t="s">
        <v>157</v>
      </c>
      <c r="AT767" s="192" t="s">
        <v>152</v>
      </c>
      <c r="AU767" s="192" t="s">
        <v>84</v>
      </c>
      <c r="AY767" s="17" t="s">
        <v>150</v>
      </c>
      <c r="BE767" s="193">
        <f>IF(N767="základní",J767,0)</f>
        <v>0</v>
      </c>
      <c r="BF767" s="193">
        <f>IF(N767="snížená",J767,0)</f>
        <v>0</v>
      </c>
      <c r="BG767" s="193">
        <f>IF(N767="zákl. přenesená",J767,0)</f>
        <v>0</v>
      </c>
      <c r="BH767" s="193">
        <f>IF(N767="sníž. přenesená",J767,0)</f>
        <v>0</v>
      </c>
      <c r="BI767" s="193">
        <f>IF(N767="nulová",J767,0)</f>
        <v>0</v>
      </c>
      <c r="BJ767" s="17" t="s">
        <v>82</v>
      </c>
      <c r="BK767" s="193">
        <f>ROUND(I767*H767,2)</f>
        <v>0</v>
      </c>
      <c r="BL767" s="17" t="s">
        <v>157</v>
      </c>
      <c r="BM767" s="192" t="s">
        <v>866</v>
      </c>
    </row>
    <row r="768" spans="1:65" s="2" customFormat="1" ht="16.5" customHeight="1">
      <c r="A768" s="34"/>
      <c r="B768" s="35"/>
      <c r="C768" s="227" t="s">
        <v>867</v>
      </c>
      <c r="D768" s="227" t="s">
        <v>224</v>
      </c>
      <c r="E768" s="228" t="s">
        <v>868</v>
      </c>
      <c r="F768" s="229" t="s">
        <v>869</v>
      </c>
      <c r="G768" s="230" t="s">
        <v>394</v>
      </c>
      <c r="H768" s="231">
        <v>8.16</v>
      </c>
      <c r="I768" s="232"/>
      <c r="J768" s="233">
        <f>ROUND(I768*H768,2)</f>
        <v>0</v>
      </c>
      <c r="K768" s="229" t="s">
        <v>156</v>
      </c>
      <c r="L768" s="234"/>
      <c r="M768" s="235" t="s">
        <v>1</v>
      </c>
      <c r="N768" s="236" t="s">
        <v>42</v>
      </c>
      <c r="O768" s="71"/>
      <c r="P768" s="190">
        <f>O768*H768</f>
        <v>0</v>
      </c>
      <c r="Q768" s="190">
        <v>8.2000000000000003E-2</v>
      </c>
      <c r="R768" s="190">
        <f>Q768*H768</f>
        <v>0.66912000000000005</v>
      </c>
      <c r="S768" s="190">
        <v>0</v>
      </c>
      <c r="T768" s="191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192" t="s">
        <v>193</v>
      </c>
      <c r="AT768" s="192" t="s">
        <v>224</v>
      </c>
      <c r="AU768" s="192" t="s">
        <v>84</v>
      </c>
      <c r="AY768" s="17" t="s">
        <v>150</v>
      </c>
      <c r="BE768" s="193">
        <f>IF(N768="základní",J768,0)</f>
        <v>0</v>
      </c>
      <c r="BF768" s="193">
        <f>IF(N768="snížená",J768,0)</f>
        <v>0</v>
      </c>
      <c r="BG768" s="193">
        <f>IF(N768="zákl. přenesená",J768,0)</f>
        <v>0</v>
      </c>
      <c r="BH768" s="193">
        <f>IF(N768="sníž. přenesená",J768,0)</f>
        <v>0</v>
      </c>
      <c r="BI768" s="193">
        <f>IF(N768="nulová",J768,0)</f>
        <v>0</v>
      </c>
      <c r="BJ768" s="17" t="s">
        <v>82</v>
      </c>
      <c r="BK768" s="193">
        <f>ROUND(I768*H768,2)</f>
        <v>0</v>
      </c>
      <c r="BL768" s="17" t="s">
        <v>157</v>
      </c>
      <c r="BM768" s="192" t="s">
        <v>870</v>
      </c>
    </row>
    <row r="769" spans="1:65" s="14" customFormat="1" ht="11.25">
      <c r="B769" s="205"/>
      <c r="C769" s="206"/>
      <c r="D769" s="196" t="s">
        <v>162</v>
      </c>
      <c r="E769" s="206"/>
      <c r="F769" s="208" t="s">
        <v>871</v>
      </c>
      <c r="G769" s="206"/>
      <c r="H769" s="209">
        <v>8.16</v>
      </c>
      <c r="I769" s="210"/>
      <c r="J769" s="206"/>
      <c r="K769" s="206"/>
      <c r="L769" s="211"/>
      <c r="M769" s="212"/>
      <c r="N769" s="213"/>
      <c r="O769" s="213"/>
      <c r="P769" s="213"/>
      <c r="Q769" s="213"/>
      <c r="R769" s="213"/>
      <c r="S769" s="213"/>
      <c r="T769" s="214"/>
      <c r="AT769" s="215" t="s">
        <v>162</v>
      </c>
      <c r="AU769" s="215" t="s">
        <v>84</v>
      </c>
      <c r="AV769" s="14" t="s">
        <v>84</v>
      </c>
      <c r="AW769" s="14" t="s">
        <v>4</v>
      </c>
      <c r="AX769" s="14" t="s">
        <v>82</v>
      </c>
      <c r="AY769" s="215" t="s">
        <v>150</v>
      </c>
    </row>
    <row r="770" spans="1:65" s="2" customFormat="1" ht="33" customHeight="1">
      <c r="A770" s="34"/>
      <c r="B770" s="35"/>
      <c r="C770" s="181" t="s">
        <v>872</v>
      </c>
      <c r="D770" s="181" t="s">
        <v>152</v>
      </c>
      <c r="E770" s="182" t="s">
        <v>873</v>
      </c>
      <c r="F770" s="183" t="s">
        <v>874</v>
      </c>
      <c r="G770" s="184" t="s">
        <v>155</v>
      </c>
      <c r="H770" s="185">
        <v>100</v>
      </c>
      <c r="I770" s="186"/>
      <c r="J770" s="187">
        <f>ROUND(I770*H770,2)</f>
        <v>0</v>
      </c>
      <c r="K770" s="183" t="s">
        <v>156</v>
      </c>
      <c r="L770" s="39"/>
      <c r="M770" s="188" t="s">
        <v>1</v>
      </c>
      <c r="N770" s="189" t="s">
        <v>42</v>
      </c>
      <c r="O770" s="71"/>
      <c r="P770" s="190">
        <f>O770*H770</f>
        <v>0</v>
      </c>
      <c r="Q770" s="190">
        <v>0</v>
      </c>
      <c r="R770" s="190">
        <f>Q770*H770</f>
        <v>0</v>
      </c>
      <c r="S770" s="190">
        <v>0</v>
      </c>
      <c r="T770" s="191">
        <f>S770*H770</f>
        <v>0</v>
      </c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R770" s="192" t="s">
        <v>157</v>
      </c>
      <c r="AT770" s="192" t="s">
        <v>152</v>
      </c>
      <c r="AU770" s="192" t="s">
        <v>84</v>
      </c>
      <c r="AY770" s="17" t="s">
        <v>150</v>
      </c>
      <c r="BE770" s="193">
        <f>IF(N770="základní",J770,0)</f>
        <v>0</v>
      </c>
      <c r="BF770" s="193">
        <f>IF(N770="snížená",J770,0)</f>
        <v>0</v>
      </c>
      <c r="BG770" s="193">
        <f>IF(N770="zákl. přenesená",J770,0)</f>
        <v>0</v>
      </c>
      <c r="BH770" s="193">
        <f>IF(N770="sníž. přenesená",J770,0)</f>
        <v>0</v>
      </c>
      <c r="BI770" s="193">
        <f>IF(N770="nulová",J770,0)</f>
        <v>0</v>
      </c>
      <c r="BJ770" s="17" t="s">
        <v>82</v>
      </c>
      <c r="BK770" s="193">
        <f>ROUND(I770*H770,2)</f>
        <v>0</v>
      </c>
      <c r="BL770" s="17" t="s">
        <v>157</v>
      </c>
      <c r="BM770" s="192" t="s">
        <v>875</v>
      </c>
    </row>
    <row r="771" spans="1:65" s="13" customFormat="1" ht="11.25">
      <c r="B771" s="194"/>
      <c r="C771" s="195"/>
      <c r="D771" s="196" t="s">
        <v>162</v>
      </c>
      <c r="E771" s="197" t="s">
        <v>1</v>
      </c>
      <c r="F771" s="198" t="s">
        <v>876</v>
      </c>
      <c r="G771" s="195"/>
      <c r="H771" s="197" t="s">
        <v>1</v>
      </c>
      <c r="I771" s="199"/>
      <c r="J771" s="195"/>
      <c r="K771" s="195"/>
      <c r="L771" s="200"/>
      <c r="M771" s="201"/>
      <c r="N771" s="202"/>
      <c r="O771" s="202"/>
      <c r="P771" s="202"/>
      <c r="Q771" s="202"/>
      <c r="R771" s="202"/>
      <c r="S771" s="202"/>
      <c r="T771" s="203"/>
      <c r="AT771" s="204" t="s">
        <v>162</v>
      </c>
      <c r="AU771" s="204" t="s">
        <v>84</v>
      </c>
      <c r="AV771" s="13" t="s">
        <v>82</v>
      </c>
      <c r="AW771" s="13" t="s">
        <v>32</v>
      </c>
      <c r="AX771" s="13" t="s">
        <v>77</v>
      </c>
      <c r="AY771" s="204" t="s">
        <v>150</v>
      </c>
    </row>
    <row r="772" spans="1:65" s="14" customFormat="1" ht="11.25">
      <c r="B772" s="205"/>
      <c r="C772" s="206"/>
      <c r="D772" s="196" t="s">
        <v>162</v>
      </c>
      <c r="E772" s="207" t="s">
        <v>1</v>
      </c>
      <c r="F772" s="208" t="s">
        <v>777</v>
      </c>
      <c r="G772" s="206"/>
      <c r="H772" s="209">
        <v>100</v>
      </c>
      <c r="I772" s="210"/>
      <c r="J772" s="206"/>
      <c r="K772" s="206"/>
      <c r="L772" s="211"/>
      <c r="M772" s="212"/>
      <c r="N772" s="213"/>
      <c r="O772" s="213"/>
      <c r="P772" s="213"/>
      <c r="Q772" s="213"/>
      <c r="R772" s="213"/>
      <c r="S772" s="213"/>
      <c r="T772" s="214"/>
      <c r="AT772" s="215" t="s">
        <v>162</v>
      </c>
      <c r="AU772" s="215" t="s">
        <v>84</v>
      </c>
      <c r="AV772" s="14" t="s">
        <v>84</v>
      </c>
      <c r="AW772" s="14" t="s">
        <v>32</v>
      </c>
      <c r="AX772" s="14" t="s">
        <v>82</v>
      </c>
      <c r="AY772" s="215" t="s">
        <v>150</v>
      </c>
    </row>
    <row r="773" spans="1:65" s="2" customFormat="1" ht="37.9" customHeight="1">
      <c r="A773" s="34"/>
      <c r="B773" s="35"/>
      <c r="C773" s="181" t="s">
        <v>877</v>
      </c>
      <c r="D773" s="181" t="s">
        <v>152</v>
      </c>
      <c r="E773" s="182" t="s">
        <v>878</v>
      </c>
      <c r="F773" s="183" t="s">
        <v>879</v>
      </c>
      <c r="G773" s="184" t="s">
        <v>155</v>
      </c>
      <c r="H773" s="185">
        <v>9000</v>
      </c>
      <c r="I773" s="186"/>
      <c r="J773" s="187">
        <f>ROUND(I773*H773,2)</f>
        <v>0</v>
      </c>
      <c r="K773" s="183" t="s">
        <v>156</v>
      </c>
      <c r="L773" s="39"/>
      <c r="M773" s="188" t="s">
        <v>1</v>
      </c>
      <c r="N773" s="189" t="s">
        <v>42</v>
      </c>
      <c r="O773" s="71"/>
      <c r="P773" s="190">
        <f>O773*H773</f>
        <v>0</v>
      </c>
      <c r="Q773" s="190">
        <v>0</v>
      </c>
      <c r="R773" s="190">
        <f>Q773*H773</f>
        <v>0</v>
      </c>
      <c r="S773" s="190">
        <v>0</v>
      </c>
      <c r="T773" s="191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192" t="s">
        <v>157</v>
      </c>
      <c r="AT773" s="192" t="s">
        <v>152</v>
      </c>
      <c r="AU773" s="192" t="s">
        <v>84</v>
      </c>
      <c r="AY773" s="17" t="s">
        <v>150</v>
      </c>
      <c r="BE773" s="193">
        <f>IF(N773="základní",J773,0)</f>
        <v>0</v>
      </c>
      <c r="BF773" s="193">
        <f>IF(N773="snížená",J773,0)</f>
        <v>0</v>
      </c>
      <c r="BG773" s="193">
        <f>IF(N773="zákl. přenesená",J773,0)</f>
        <v>0</v>
      </c>
      <c r="BH773" s="193">
        <f>IF(N773="sníž. přenesená",J773,0)</f>
        <v>0</v>
      </c>
      <c r="BI773" s="193">
        <f>IF(N773="nulová",J773,0)</f>
        <v>0</v>
      </c>
      <c r="BJ773" s="17" t="s">
        <v>82</v>
      </c>
      <c r="BK773" s="193">
        <f>ROUND(I773*H773,2)</f>
        <v>0</v>
      </c>
      <c r="BL773" s="17" t="s">
        <v>157</v>
      </c>
      <c r="BM773" s="192" t="s">
        <v>880</v>
      </c>
    </row>
    <row r="774" spans="1:65" s="14" customFormat="1" ht="11.25">
      <c r="B774" s="205"/>
      <c r="C774" s="206"/>
      <c r="D774" s="196" t="s">
        <v>162</v>
      </c>
      <c r="E774" s="206"/>
      <c r="F774" s="208" t="s">
        <v>881</v>
      </c>
      <c r="G774" s="206"/>
      <c r="H774" s="209">
        <v>9000</v>
      </c>
      <c r="I774" s="210"/>
      <c r="J774" s="206"/>
      <c r="K774" s="206"/>
      <c r="L774" s="211"/>
      <c r="M774" s="212"/>
      <c r="N774" s="213"/>
      <c r="O774" s="213"/>
      <c r="P774" s="213"/>
      <c r="Q774" s="213"/>
      <c r="R774" s="213"/>
      <c r="S774" s="213"/>
      <c r="T774" s="214"/>
      <c r="AT774" s="215" t="s">
        <v>162</v>
      </c>
      <c r="AU774" s="215" t="s">
        <v>84</v>
      </c>
      <c r="AV774" s="14" t="s">
        <v>84</v>
      </c>
      <c r="AW774" s="14" t="s">
        <v>4</v>
      </c>
      <c r="AX774" s="14" t="s">
        <v>82</v>
      </c>
      <c r="AY774" s="215" t="s">
        <v>150</v>
      </c>
    </row>
    <row r="775" spans="1:65" s="2" customFormat="1" ht="33" customHeight="1">
      <c r="A775" s="34"/>
      <c r="B775" s="35"/>
      <c r="C775" s="181" t="s">
        <v>882</v>
      </c>
      <c r="D775" s="181" t="s">
        <v>152</v>
      </c>
      <c r="E775" s="182" t="s">
        <v>883</v>
      </c>
      <c r="F775" s="183" t="s">
        <v>884</v>
      </c>
      <c r="G775" s="184" t="s">
        <v>155</v>
      </c>
      <c r="H775" s="185">
        <v>100</v>
      </c>
      <c r="I775" s="186"/>
      <c r="J775" s="187">
        <f>ROUND(I775*H775,2)</f>
        <v>0</v>
      </c>
      <c r="K775" s="183" t="s">
        <v>156</v>
      </c>
      <c r="L775" s="39"/>
      <c r="M775" s="188" t="s">
        <v>1</v>
      </c>
      <c r="N775" s="189" t="s">
        <v>42</v>
      </c>
      <c r="O775" s="71"/>
      <c r="P775" s="190">
        <f>O775*H775</f>
        <v>0</v>
      </c>
      <c r="Q775" s="190">
        <v>0</v>
      </c>
      <c r="R775" s="190">
        <f>Q775*H775</f>
        <v>0</v>
      </c>
      <c r="S775" s="190">
        <v>0</v>
      </c>
      <c r="T775" s="191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92" t="s">
        <v>157</v>
      </c>
      <c r="AT775" s="192" t="s">
        <v>152</v>
      </c>
      <c r="AU775" s="192" t="s">
        <v>84</v>
      </c>
      <c r="AY775" s="17" t="s">
        <v>150</v>
      </c>
      <c r="BE775" s="193">
        <f>IF(N775="základní",J775,0)</f>
        <v>0</v>
      </c>
      <c r="BF775" s="193">
        <f>IF(N775="snížená",J775,0)</f>
        <v>0</v>
      </c>
      <c r="BG775" s="193">
        <f>IF(N775="zákl. přenesená",J775,0)</f>
        <v>0</v>
      </c>
      <c r="BH775" s="193">
        <f>IF(N775="sníž. přenesená",J775,0)</f>
        <v>0</v>
      </c>
      <c r="BI775" s="193">
        <f>IF(N775="nulová",J775,0)</f>
        <v>0</v>
      </c>
      <c r="BJ775" s="17" t="s">
        <v>82</v>
      </c>
      <c r="BK775" s="193">
        <f>ROUND(I775*H775,2)</f>
        <v>0</v>
      </c>
      <c r="BL775" s="17" t="s">
        <v>157</v>
      </c>
      <c r="BM775" s="192" t="s">
        <v>885</v>
      </c>
    </row>
    <row r="776" spans="1:65" s="2" customFormat="1" ht="33" customHeight="1">
      <c r="A776" s="34"/>
      <c r="B776" s="35"/>
      <c r="C776" s="181" t="s">
        <v>886</v>
      </c>
      <c r="D776" s="181" t="s">
        <v>152</v>
      </c>
      <c r="E776" s="182" t="s">
        <v>887</v>
      </c>
      <c r="F776" s="183" t="s">
        <v>888</v>
      </c>
      <c r="G776" s="184" t="s">
        <v>182</v>
      </c>
      <c r="H776" s="185">
        <v>2</v>
      </c>
      <c r="I776" s="186"/>
      <c r="J776" s="187">
        <f>ROUND(I776*H776,2)</f>
        <v>0</v>
      </c>
      <c r="K776" s="183" t="s">
        <v>156</v>
      </c>
      <c r="L776" s="39"/>
      <c r="M776" s="188" t="s">
        <v>1</v>
      </c>
      <c r="N776" s="189" t="s">
        <v>42</v>
      </c>
      <c r="O776" s="71"/>
      <c r="P776" s="190">
        <f>O776*H776</f>
        <v>0</v>
      </c>
      <c r="Q776" s="190">
        <v>0</v>
      </c>
      <c r="R776" s="190">
        <f>Q776*H776</f>
        <v>0</v>
      </c>
      <c r="S776" s="190">
        <v>0</v>
      </c>
      <c r="T776" s="191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192" t="s">
        <v>157</v>
      </c>
      <c r="AT776" s="192" t="s">
        <v>152</v>
      </c>
      <c r="AU776" s="192" t="s">
        <v>84</v>
      </c>
      <c r="AY776" s="17" t="s">
        <v>150</v>
      </c>
      <c r="BE776" s="193">
        <f>IF(N776="základní",J776,0)</f>
        <v>0</v>
      </c>
      <c r="BF776" s="193">
        <f>IF(N776="snížená",J776,0)</f>
        <v>0</v>
      </c>
      <c r="BG776" s="193">
        <f>IF(N776="zákl. přenesená",J776,0)</f>
        <v>0</v>
      </c>
      <c r="BH776" s="193">
        <f>IF(N776="sníž. přenesená",J776,0)</f>
        <v>0</v>
      </c>
      <c r="BI776" s="193">
        <f>IF(N776="nulová",J776,0)</f>
        <v>0</v>
      </c>
      <c r="BJ776" s="17" t="s">
        <v>82</v>
      </c>
      <c r="BK776" s="193">
        <f>ROUND(I776*H776,2)</f>
        <v>0</v>
      </c>
      <c r="BL776" s="17" t="s">
        <v>157</v>
      </c>
      <c r="BM776" s="192" t="s">
        <v>889</v>
      </c>
    </row>
    <row r="777" spans="1:65" s="2" customFormat="1" ht="33" customHeight="1">
      <c r="A777" s="34"/>
      <c r="B777" s="35"/>
      <c r="C777" s="181" t="s">
        <v>890</v>
      </c>
      <c r="D777" s="181" t="s">
        <v>152</v>
      </c>
      <c r="E777" s="182" t="s">
        <v>891</v>
      </c>
      <c r="F777" s="183" t="s">
        <v>892</v>
      </c>
      <c r="G777" s="184" t="s">
        <v>182</v>
      </c>
      <c r="H777" s="185">
        <v>40</v>
      </c>
      <c r="I777" s="186"/>
      <c r="J777" s="187">
        <f>ROUND(I777*H777,2)</f>
        <v>0</v>
      </c>
      <c r="K777" s="183" t="s">
        <v>156</v>
      </c>
      <c r="L777" s="39"/>
      <c r="M777" s="188" t="s">
        <v>1</v>
      </c>
      <c r="N777" s="189" t="s">
        <v>42</v>
      </c>
      <c r="O777" s="71"/>
      <c r="P777" s="190">
        <f>O777*H777</f>
        <v>0</v>
      </c>
      <c r="Q777" s="190">
        <v>0</v>
      </c>
      <c r="R777" s="190">
        <f>Q777*H777</f>
        <v>0</v>
      </c>
      <c r="S777" s="190">
        <v>0</v>
      </c>
      <c r="T777" s="191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192" t="s">
        <v>157</v>
      </c>
      <c r="AT777" s="192" t="s">
        <v>152</v>
      </c>
      <c r="AU777" s="192" t="s">
        <v>84</v>
      </c>
      <c r="AY777" s="17" t="s">
        <v>150</v>
      </c>
      <c r="BE777" s="193">
        <f>IF(N777="základní",J777,0)</f>
        <v>0</v>
      </c>
      <c r="BF777" s="193">
        <f>IF(N777="snížená",J777,0)</f>
        <v>0</v>
      </c>
      <c r="BG777" s="193">
        <f>IF(N777="zákl. přenesená",J777,0)</f>
        <v>0</v>
      </c>
      <c r="BH777" s="193">
        <f>IF(N777="sníž. přenesená",J777,0)</f>
        <v>0</v>
      </c>
      <c r="BI777" s="193">
        <f>IF(N777="nulová",J777,0)</f>
        <v>0</v>
      </c>
      <c r="BJ777" s="17" t="s">
        <v>82</v>
      </c>
      <c r="BK777" s="193">
        <f>ROUND(I777*H777,2)</f>
        <v>0</v>
      </c>
      <c r="BL777" s="17" t="s">
        <v>157</v>
      </c>
      <c r="BM777" s="192" t="s">
        <v>893</v>
      </c>
    </row>
    <row r="778" spans="1:65" s="14" customFormat="1" ht="11.25">
      <c r="B778" s="205"/>
      <c r="C778" s="206"/>
      <c r="D778" s="196" t="s">
        <v>162</v>
      </c>
      <c r="E778" s="206"/>
      <c r="F778" s="208" t="s">
        <v>894</v>
      </c>
      <c r="G778" s="206"/>
      <c r="H778" s="209">
        <v>40</v>
      </c>
      <c r="I778" s="210"/>
      <c r="J778" s="206"/>
      <c r="K778" s="206"/>
      <c r="L778" s="211"/>
      <c r="M778" s="212"/>
      <c r="N778" s="213"/>
      <c r="O778" s="213"/>
      <c r="P778" s="213"/>
      <c r="Q778" s="213"/>
      <c r="R778" s="213"/>
      <c r="S778" s="213"/>
      <c r="T778" s="214"/>
      <c r="AT778" s="215" t="s">
        <v>162</v>
      </c>
      <c r="AU778" s="215" t="s">
        <v>84</v>
      </c>
      <c r="AV778" s="14" t="s">
        <v>84</v>
      </c>
      <c r="AW778" s="14" t="s">
        <v>4</v>
      </c>
      <c r="AX778" s="14" t="s">
        <v>82</v>
      </c>
      <c r="AY778" s="215" t="s">
        <v>150</v>
      </c>
    </row>
    <row r="779" spans="1:65" s="2" customFormat="1" ht="33" customHeight="1">
      <c r="A779" s="34"/>
      <c r="B779" s="35"/>
      <c r="C779" s="181" t="s">
        <v>895</v>
      </c>
      <c r="D779" s="181" t="s">
        <v>152</v>
      </c>
      <c r="E779" s="182" t="s">
        <v>896</v>
      </c>
      <c r="F779" s="183" t="s">
        <v>897</v>
      </c>
      <c r="G779" s="184" t="s">
        <v>182</v>
      </c>
      <c r="H779" s="185">
        <v>2</v>
      </c>
      <c r="I779" s="186"/>
      <c r="J779" s="187">
        <f>ROUND(I779*H779,2)</f>
        <v>0</v>
      </c>
      <c r="K779" s="183" t="s">
        <v>156</v>
      </c>
      <c r="L779" s="39"/>
      <c r="M779" s="188" t="s">
        <v>1</v>
      </c>
      <c r="N779" s="189" t="s">
        <v>42</v>
      </c>
      <c r="O779" s="71"/>
      <c r="P779" s="190">
        <f>O779*H779</f>
        <v>0</v>
      </c>
      <c r="Q779" s="190">
        <v>0</v>
      </c>
      <c r="R779" s="190">
        <f>Q779*H779</f>
        <v>0</v>
      </c>
      <c r="S779" s="190">
        <v>0</v>
      </c>
      <c r="T779" s="191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192" t="s">
        <v>157</v>
      </c>
      <c r="AT779" s="192" t="s">
        <v>152</v>
      </c>
      <c r="AU779" s="192" t="s">
        <v>84</v>
      </c>
      <c r="AY779" s="17" t="s">
        <v>150</v>
      </c>
      <c r="BE779" s="193">
        <f>IF(N779="základní",J779,0)</f>
        <v>0</v>
      </c>
      <c r="BF779" s="193">
        <f>IF(N779="snížená",J779,0)</f>
        <v>0</v>
      </c>
      <c r="BG779" s="193">
        <f>IF(N779="zákl. přenesená",J779,0)</f>
        <v>0</v>
      </c>
      <c r="BH779" s="193">
        <f>IF(N779="sníž. přenesená",J779,0)</f>
        <v>0</v>
      </c>
      <c r="BI779" s="193">
        <f>IF(N779="nulová",J779,0)</f>
        <v>0</v>
      </c>
      <c r="BJ779" s="17" t="s">
        <v>82</v>
      </c>
      <c r="BK779" s="193">
        <f>ROUND(I779*H779,2)</f>
        <v>0</v>
      </c>
      <c r="BL779" s="17" t="s">
        <v>157</v>
      </c>
      <c r="BM779" s="192" t="s">
        <v>898</v>
      </c>
    </row>
    <row r="780" spans="1:65" s="2" customFormat="1" ht="33" customHeight="1">
      <c r="A780" s="34"/>
      <c r="B780" s="35"/>
      <c r="C780" s="181" t="s">
        <v>899</v>
      </c>
      <c r="D780" s="181" t="s">
        <v>152</v>
      </c>
      <c r="E780" s="182" t="s">
        <v>900</v>
      </c>
      <c r="F780" s="183" t="s">
        <v>901</v>
      </c>
      <c r="G780" s="184" t="s">
        <v>155</v>
      </c>
      <c r="H780" s="185">
        <v>426.69400000000002</v>
      </c>
      <c r="I780" s="186"/>
      <c r="J780" s="187">
        <f>ROUND(I780*H780,2)</f>
        <v>0</v>
      </c>
      <c r="K780" s="183" t="s">
        <v>156</v>
      </c>
      <c r="L780" s="39"/>
      <c r="M780" s="188" t="s">
        <v>1</v>
      </c>
      <c r="N780" s="189" t="s">
        <v>42</v>
      </c>
      <c r="O780" s="71"/>
      <c r="P780" s="190">
        <f>O780*H780</f>
        <v>0</v>
      </c>
      <c r="Q780" s="190">
        <v>1.2999999999999999E-4</v>
      </c>
      <c r="R780" s="190">
        <f>Q780*H780</f>
        <v>5.5470220000000001E-2</v>
      </c>
      <c r="S780" s="190">
        <v>0</v>
      </c>
      <c r="T780" s="191">
        <f>S780*H780</f>
        <v>0</v>
      </c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R780" s="192" t="s">
        <v>157</v>
      </c>
      <c r="AT780" s="192" t="s">
        <v>152</v>
      </c>
      <c r="AU780" s="192" t="s">
        <v>84</v>
      </c>
      <c r="AY780" s="17" t="s">
        <v>150</v>
      </c>
      <c r="BE780" s="193">
        <f>IF(N780="základní",J780,0)</f>
        <v>0</v>
      </c>
      <c r="BF780" s="193">
        <f>IF(N780="snížená",J780,0)</f>
        <v>0</v>
      </c>
      <c r="BG780" s="193">
        <f>IF(N780="zákl. přenesená",J780,0)</f>
        <v>0</v>
      </c>
      <c r="BH780" s="193">
        <f>IF(N780="sníž. přenesená",J780,0)</f>
        <v>0</v>
      </c>
      <c r="BI780" s="193">
        <f>IF(N780="nulová",J780,0)</f>
        <v>0</v>
      </c>
      <c r="BJ780" s="17" t="s">
        <v>82</v>
      </c>
      <c r="BK780" s="193">
        <f>ROUND(I780*H780,2)</f>
        <v>0</v>
      </c>
      <c r="BL780" s="17" t="s">
        <v>157</v>
      </c>
      <c r="BM780" s="192" t="s">
        <v>902</v>
      </c>
    </row>
    <row r="781" spans="1:65" s="13" customFormat="1" ht="11.25">
      <c r="B781" s="194"/>
      <c r="C781" s="195"/>
      <c r="D781" s="196" t="s">
        <v>162</v>
      </c>
      <c r="E781" s="197" t="s">
        <v>1</v>
      </c>
      <c r="F781" s="198" t="s">
        <v>903</v>
      </c>
      <c r="G781" s="195"/>
      <c r="H781" s="197" t="s">
        <v>1</v>
      </c>
      <c r="I781" s="199"/>
      <c r="J781" s="195"/>
      <c r="K781" s="195"/>
      <c r="L781" s="200"/>
      <c r="M781" s="201"/>
      <c r="N781" s="202"/>
      <c r="O781" s="202"/>
      <c r="P781" s="202"/>
      <c r="Q781" s="202"/>
      <c r="R781" s="202"/>
      <c r="S781" s="202"/>
      <c r="T781" s="203"/>
      <c r="AT781" s="204" t="s">
        <v>162</v>
      </c>
      <c r="AU781" s="204" t="s">
        <v>84</v>
      </c>
      <c r="AV781" s="13" t="s">
        <v>82</v>
      </c>
      <c r="AW781" s="13" t="s">
        <v>32</v>
      </c>
      <c r="AX781" s="13" t="s">
        <v>77</v>
      </c>
      <c r="AY781" s="204" t="s">
        <v>150</v>
      </c>
    </row>
    <row r="782" spans="1:65" s="14" customFormat="1" ht="11.25">
      <c r="B782" s="205"/>
      <c r="C782" s="206"/>
      <c r="D782" s="196" t="s">
        <v>162</v>
      </c>
      <c r="E782" s="207" t="s">
        <v>1</v>
      </c>
      <c r="F782" s="208" t="s">
        <v>904</v>
      </c>
      <c r="G782" s="206"/>
      <c r="H782" s="209">
        <v>15.93</v>
      </c>
      <c r="I782" s="210"/>
      <c r="J782" s="206"/>
      <c r="K782" s="206"/>
      <c r="L782" s="211"/>
      <c r="M782" s="212"/>
      <c r="N782" s="213"/>
      <c r="O782" s="213"/>
      <c r="P782" s="213"/>
      <c r="Q782" s="213"/>
      <c r="R782" s="213"/>
      <c r="S782" s="213"/>
      <c r="T782" s="214"/>
      <c r="AT782" s="215" t="s">
        <v>162</v>
      </c>
      <c r="AU782" s="215" t="s">
        <v>84</v>
      </c>
      <c r="AV782" s="14" t="s">
        <v>84</v>
      </c>
      <c r="AW782" s="14" t="s">
        <v>32</v>
      </c>
      <c r="AX782" s="14" t="s">
        <v>77</v>
      </c>
      <c r="AY782" s="215" t="s">
        <v>150</v>
      </c>
    </row>
    <row r="783" spans="1:65" s="13" customFormat="1" ht="11.25">
      <c r="B783" s="194"/>
      <c r="C783" s="195"/>
      <c r="D783" s="196" t="s">
        <v>162</v>
      </c>
      <c r="E783" s="197" t="s">
        <v>1</v>
      </c>
      <c r="F783" s="198" t="s">
        <v>905</v>
      </c>
      <c r="G783" s="195"/>
      <c r="H783" s="197" t="s">
        <v>1</v>
      </c>
      <c r="I783" s="199"/>
      <c r="J783" s="195"/>
      <c r="K783" s="195"/>
      <c r="L783" s="200"/>
      <c r="M783" s="201"/>
      <c r="N783" s="202"/>
      <c r="O783" s="202"/>
      <c r="P783" s="202"/>
      <c r="Q783" s="202"/>
      <c r="R783" s="202"/>
      <c r="S783" s="202"/>
      <c r="T783" s="203"/>
      <c r="AT783" s="204" t="s">
        <v>162</v>
      </c>
      <c r="AU783" s="204" t="s">
        <v>84</v>
      </c>
      <c r="AV783" s="13" t="s">
        <v>82</v>
      </c>
      <c r="AW783" s="13" t="s">
        <v>32</v>
      </c>
      <c r="AX783" s="13" t="s">
        <v>77</v>
      </c>
      <c r="AY783" s="204" t="s">
        <v>150</v>
      </c>
    </row>
    <row r="784" spans="1:65" s="14" customFormat="1" ht="11.25">
      <c r="B784" s="205"/>
      <c r="C784" s="206"/>
      <c r="D784" s="196" t="s">
        <v>162</v>
      </c>
      <c r="E784" s="207" t="s">
        <v>1</v>
      </c>
      <c r="F784" s="208" t="s">
        <v>906</v>
      </c>
      <c r="G784" s="206"/>
      <c r="H784" s="209">
        <v>24.12</v>
      </c>
      <c r="I784" s="210"/>
      <c r="J784" s="206"/>
      <c r="K784" s="206"/>
      <c r="L784" s="211"/>
      <c r="M784" s="212"/>
      <c r="N784" s="213"/>
      <c r="O784" s="213"/>
      <c r="P784" s="213"/>
      <c r="Q784" s="213"/>
      <c r="R784" s="213"/>
      <c r="S784" s="213"/>
      <c r="T784" s="214"/>
      <c r="AT784" s="215" t="s">
        <v>162</v>
      </c>
      <c r="AU784" s="215" t="s">
        <v>84</v>
      </c>
      <c r="AV784" s="14" t="s">
        <v>84</v>
      </c>
      <c r="AW784" s="14" t="s">
        <v>32</v>
      </c>
      <c r="AX784" s="14" t="s">
        <v>77</v>
      </c>
      <c r="AY784" s="215" t="s">
        <v>150</v>
      </c>
    </row>
    <row r="785" spans="1:65" s="13" customFormat="1" ht="11.25">
      <c r="B785" s="194"/>
      <c r="C785" s="195"/>
      <c r="D785" s="196" t="s">
        <v>162</v>
      </c>
      <c r="E785" s="197" t="s">
        <v>1</v>
      </c>
      <c r="F785" s="198" t="s">
        <v>907</v>
      </c>
      <c r="G785" s="195"/>
      <c r="H785" s="197" t="s">
        <v>1</v>
      </c>
      <c r="I785" s="199"/>
      <c r="J785" s="195"/>
      <c r="K785" s="195"/>
      <c r="L785" s="200"/>
      <c r="M785" s="201"/>
      <c r="N785" s="202"/>
      <c r="O785" s="202"/>
      <c r="P785" s="202"/>
      <c r="Q785" s="202"/>
      <c r="R785" s="202"/>
      <c r="S785" s="202"/>
      <c r="T785" s="203"/>
      <c r="AT785" s="204" t="s">
        <v>162</v>
      </c>
      <c r="AU785" s="204" t="s">
        <v>84</v>
      </c>
      <c r="AV785" s="13" t="s">
        <v>82</v>
      </c>
      <c r="AW785" s="13" t="s">
        <v>32</v>
      </c>
      <c r="AX785" s="13" t="s">
        <v>77</v>
      </c>
      <c r="AY785" s="204" t="s">
        <v>150</v>
      </c>
    </row>
    <row r="786" spans="1:65" s="14" customFormat="1" ht="11.25">
      <c r="B786" s="205"/>
      <c r="C786" s="206"/>
      <c r="D786" s="196" t="s">
        <v>162</v>
      </c>
      <c r="E786" s="207" t="s">
        <v>1</v>
      </c>
      <c r="F786" s="208" t="s">
        <v>908</v>
      </c>
      <c r="G786" s="206"/>
      <c r="H786" s="209">
        <v>18.094000000000001</v>
      </c>
      <c r="I786" s="210"/>
      <c r="J786" s="206"/>
      <c r="K786" s="206"/>
      <c r="L786" s="211"/>
      <c r="M786" s="212"/>
      <c r="N786" s="213"/>
      <c r="O786" s="213"/>
      <c r="P786" s="213"/>
      <c r="Q786" s="213"/>
      <c r="R786" s="213"/>
      <c r="S786" s="213"/>
      <c r="T786" s="214"/>
      <c r="AT786" s="215" t="s">
        <v>162</v>
      </c>
      <c r="AU786" s="215" t="s">
        <v>84</v>
      </c>
      <c r="AV786" s="14" t="s">
        <v>84</v>
      </c>
      <c r="AW786" s="14" t="s">
        <v>32</v>
      </c>
      <c r="AX786" s="14" t="s">
        <v>77</v>
      </c>
      <c r="AY786" s="215" t="s">
        <v>150</v>
      </c>
    </row>
    <row r="787" spans="1:65" s="13" customFormat="1" ht="11.25">
      <c r="B787" s="194"/>
      <c r="C787" s="195"/>
      <c r="D787" s="196" t="s">
        <v>162</v>
      </c>
      <c r="E787" s="197" t="s">
        <v>1</v>
      </c>
      <c r="F787" s="198" t="s">
        <v>909</v>
      </c>
      <c r="G787" s="195"/>
      <c r="H787" s="197" t="s">
        <v>1</v>
      </c>
      <c r="I787" s="199"/>
      <c r="J787" s="195"/>
      <c r="K787" s="195"/>
      <c r="L787" s="200"/>
      <c r="M787" s="201"/>
      <c r="N787" s="202"/>
      <c r="O787" s="202"/>
      <c r="P787" s="202"/>
      <c r="Q787" s="202"/>
      <c r="R787" s="202"/>
      <c r="S787" s="202"/>
      <c r="T787" s="203"/>
      <c r="AT787" s="204" t="s">
        <v>162</v>
      </c>
      <c r="AU787" s="204" t="s">
        <v>84</v>
      </c>
      <c r="AV787" s="13" t="s">
        <v>82</v>
      </c>
      <c r="AW787" s="13" t="s">
        <v>32</v>
      </c>
      <c r="AX787" s="13" t="s">
        <v>77</v>
      </c>
      <c r="AY787" s="204" t="s">
        <v>150</v>
      </c>
    </row>
    <row r="788" spans="1:65" s="14" customFormat="1" ht="11.25">
      <c r="B788" s="205"/>
      <c r="C788" s="206"/>
      <c r="D788" s="196" t="s">
        <v>162</v>
      </c>
      <c r="E788" s="207" t="s">
        <v>1</v>
      </c>
      <c r="F788" s="208" t="s">
        <v>910</v>
      </c>
      <c r="G788" s="206"/>
      <c r="H788" s="209">
        <v>16.34</v>
      </c>
      <c r="I788" s="210"/>
      <c r="J788" s="206"/>
      <c r="K788" s="206"/>
      <c r="L788" s="211"/>
      <c r="M788" s="212"/>
      <c r="N788" s="213"/>
      <c r="O788" s="213"/>
      <c r="P788" s="213"/>
      <c r="Q788" s="213"/>
      <c r="R788" s="213"/>
      <c r="S788" s="213"/>
      <c r="T788" s="214"/>
      <c r="AT788" s="215" t="s">
        <v>162</v>
      </c>
      <c r="AU788" s="215" t="s">
        <v>84</v>
      </c>
      <c r="AV788" s="14" t="s">
        <v>84</v>
      </c>
      <c r="AW788" s="14" t="s">
        <v>32</v>
      </c>
      <c r="AX788" s="14" t="s">
        <v>77</v>
      </c>
      <c r="AY788" s="215" t="s">
        <v>150</v>
      </c>
    </row>
    <row r="789" spans="1:65" s="13" customFormat="1" ht="11.25">
      <c r="B789" s="194"/>
      <c r="C789" s="195"/>
      <c r="D789" s="196" t="s">
        <v>162</v>
      </c>
      <c r="E789" s="197" t="s">
        <v>1</v>
      </c>
      <c r="F789" s="198" t="s">
        <v>911</v>
      </c>
      <c r="G789" s="195"/>
      <c r="H789" s="197" t="s">
        <v>1</v>
      </c>
      <c r="I789" s="199"/>
      <c r="J789" s="195"/>
      <c r="K789" s="195"/>
      <c r="L789" s="200"/>
      <c r="M789" s="201"/>
      <c r="N789" s="202"/>
      <c r="O789" s="202"/>
      <c r="P789" s="202"/>
      <c r="Q789" s="202"/>
      <c r="R789" s="202"/>
      <c r="S789" s="202"/>
      <c r="T789" s="203"/>
      <c r="AT789" s="204" t="s">
        <v>162</v>
      </c>
      <c r="AU789" s="204" t="s">
        <v>84</v>
      </c>
      <c r="AV789" s="13" t="s">
        <v>82</v>
      </c>
      <c r="AW789" s="13" t="s">
        <v>32</v>
      </c>
      <c r="AX789" s="13" t="s">
        <v>77</v>
      </c>
      <c r="AY789" s="204" t="s">
        <v>150</v>
      </c>
    </row>
    <row r="790" spans="1:65" s="14" customFormat="1" ht="11.25">
      <c r="B790" s="205"/>
      <c r="C790" s="206"/>
      <c r="D790" s="196" t="s">
        <v>162</v>
      </c>
      <c r="E790" s="207" t="s">
        <v>1</v>
      </c>
      <c r="F790" s="208" t="s">
        <v>912</v>
      </c>
      <c r="G790" s="206"/>
      <c r="H790" s="209">
        <v>8.51</v>
      </c>
      <c r="I790" s="210"/>
      <c r="J790" s="206"/>
      <c r="K790" s="206"/>
      <c r="L790" s="211"/>
      <c r="M790" s="212"/>
      <c r="N790" s="213"/>
      <c r="O790" s="213"/>
      <c r="P790" s="213"/>
      <c r="Q790" s="213"/>
      <c r="R790" s="213"/>
      <c r="S790" s="213"/>
      <c r="T790" s="214"/>
      <c r="AT790" s="215" t="s">
        <v>162</v>
      </c>
      <c r="AU790" s="215" t="s">
        <v>84</v>
      </c>
      <c r="AV790" s="14" t="s">
        <v>84</v>
      </c>
      <c r="AW790" s="14" t="s">
        <v>32</v>
      </c>
      <c r="AX790" s="14" t="s">
        <v>77</v>
      </c>
      <c r="AY790" s="215" t="s">
        <v>150</v>
      </c>
    </row>
    <row r="791" spans="1:65" s="13" customFormat="1" ht="11.25">
      <c r="B791" s="194"/>
      <c r="C791" s="195"/>
      <c r="D791" s="196" t="s">
        <v>162</v>
      </c>
      <c r="E791" s="197" t="s">
        <v>1</v>
      </c>
      <c r="F791" s="198" t="s">
        <v>584</v>
      </c>
      <c r="G791" s="195"/>
      <c r="H791" s="197" t="s">
        <v>1</v>
      </c>
      <c r="I791" s="199"/>
      <c r="J791" s="195"/>
      <c r="K791" s="195"/>
      <c r="L791" s="200"/>
      <c r="M791" s="201"/>
      <c r="N791" s="202"/>
      <c r="O791" s="202"/>
      <c r="P791" s="202"/>
      <c r="Q791" s="202"/>
      <c r="R791" s="202"/>
      <c r="S791" s="202"/>
      <c r="T791" s="203"/>
      <c r="AT791" s="204" t="s">
        <v>162</v>
      </c>
      <c r="AU791" s="204" t="s">
        <v>84</v>
      </c>
      <c r="AV791" s="13" t="s">
        <v>82</v>
      </c>
      <c r="AW791" s="13" t="s">
        <v>32</v>
      </c>
      <c r="AX791" s="13" t="s">
        <v>77</v>
      </c>
      <c r="AY791" s="204" t="s">
        <v>150</v>
      </c>
    </row>
    <row r="792" spans="1:65" s="14" customFormat="1" ht="11.25">
      <c r="B792" s="205"/>
      <c r="C792" s="206"/>
      <c r="D792" s="196" t="s">
        <v>162</v>
      </c>
      <c r="E792" s="207" t="s">
        <v>1</v>
      </c>
      <c r="F792" s="208" t="s">
        <v>913</v>
      </c>
      <c r="G792" s="206"/>
      <c r="H792" s="209">
        <v>13.94</v>
      </c>
      <c r="I792" s="210"/>
      <c r="J792" s="206"/>
      <c r="K792" s="206"/>
      <c r="L792" s="211"/>
      <c r="M792" s="212"/>
      <c r="N792" s="213"/>
      <c r="O792" s="213"/>
      <c r="P792" s="213"/>
      <c r="Q792" s="213"/>
      <c r="R792" s="213"/>
      <c r="S792" s="213"/>
      <c r="T792" s="214"/>
      <c r="AT792" s="215" t="s">
        <v>162</v>
      </c>
      <c r="AU792" s="215" t="s">
        <v>84</v>
      </c>
      <c r="AV792" s="14" t="s">
        <v>84</v>
      </c>
      <c r="AW792" s="14" t="s">
        <v>32</v>
      </c>
      <c r="AX792" s="14" t="s">
        <v>77</v>
      </c>
      <c r="AY792" s="215" t="s">
        <v>150</v>
      </c>
    </row>
    <row r="793" spans="1:65" s="13" customFormat="1" ht="11.25">
      <c r="B793" s="194"/>
      <c r="C793" s="195"/>
      <c r="D793" s="196" t="s">
        <v>162</v>
      </c>
      <c r="E793" s="197" t="s">
        <v>1</v>
      </c>
      <c r="F793" s="198" t="s">
        <v>914</v>
      </c>
      <c r="G793" s="195"/>
      <c r="H793" s="197" t="s">
        <v>1</v>
      </c>
      <c r="I793" s="199"/>
      <c r="J793" s="195"/>
      <c r="K793" s="195"/>
      <c r="L793" s="200"/>
      <c r="M793" s="201"/>
      <c r="N793" s="202"/>
      <c r="O793" s="202"/>
      <c r="P793" s="202"/>
      <c r="Q793" s="202"/>
      <c r="R793" s="202"/>
      <c r="S793" s="202"/>
      <c r="T793" s="203"/>
      <c r="AT793" s="204" t="s">
        <v>162</v>
      </c>
      <c r="AU793" s="204" t="s">
        <v>84</v>
      </c>
      <c r="AV793" s="13" t="s">
        <v>82</v>
      </c>
      <c r="AW793" s="13" t="s">
        <v>32</v>
      </c>
      <c r="AX793" s="13" t="s">
        <v>77</v>
      </c>
      <c r="AY793" s="204" t="s">
        <v>150</v>
      </c>
    </row>
    <row r="794" spans="1:65" s="14" customFormat="1" ht="11.25">
      <c r="B794" s="205"/>
      <c r="C794" s="206"/>
      <c r="D794" s="196" t="s">
        <v>162</v>
      </c>
      <c r="E794" s="207" t="s">
        <v>1</v>
      </c>
      <c r="F794" s="208" t="s">
        <v>915</v>
      </c>
      <c r="G794" s="206"/>
      <c r="H794" s="209">
        <v>329.76</v>
      </c>
      <c r="I794" s="210"/>
      <c r="J794" s="206"/>
      <c r="K794" s="206"/>
      <c r="L794" s="211"/>
      <c r="M794" s="212"/>
      <c r="N794" s="213"/>
      <c r="O794" s="213"/>
      <c r="P794" s="213"/>
      <c r="Q794" s="213"/>
      <c r="R794" s="213"/>
      <c r="S794" s="213"/>
      <c r="T794" s="214"/>
      <c r="AT794" s="215" t="s">
        <v>162</v>
      </c>
      <c r="AU794" s="215" t="s">
        <v>84</v>
      </c>
      <c r="AV794" s="14" t="s">
        <v>84</v>
      </c>
      <c r="AW794" s="14" t="s">
        <v>32</v>
      </c>
      <c r="AX794" s="14" t="s">
        <v>77</v>
      </c>
      <c r="AY794" s="215" t="s">
        <v>150</v>
      </c>
    </row>
    <row r="795" spans="1:65" s="15" customFormat="1" ht="11.25">
      <c r="B795" s="216"/>
      <c r="C795" s="217"/>
      <c r="D795" s="196" t="s">
        <v>162</v>
      </c>
      <c r="E795" s="218" t="s">
        <v>1</v>
      </c>
      <c r="F795" s="219" t="s">
        <v>166</v>
      </c>
      <c r="G795" s="217"/>
      <c r="H795" s="220">
        <v>426.69399999999996</v>
      </c>
      <c r="I795" s="221"/>
      <c r="J795" s="217"/>
      <c r="K795" s="217"/>
      <c r="L795" s="222"/>
      <c r="M795" s="223"/>
      <c r="N795" s="224"/>
      <c r="O795" s="224"/>
      <c r="P795" s="224"/>
      <c r="Q795" s="224"/>
      <c r="R795" s="224"/>
      <c r="S795" s="224"/>
      <c r="T795" s="225"/>
      <c r="AT795" s="226" t="s">
        <v>162</v>
      </c>
      <c r="AU795" s="226" t="s">
        <v>84</v>
      </c>
      <c r="AV795" s="15" t="s">
        <v>157</v>
      </c>
      <c r="AW795" s="15" t="s">
        <v>32</v>
      </c>
      <c r="AX795" s="15" t="s">
        <v>82</v>
      </c>
      <c r="AY795" s="226" t="s">
        <v>150</v>
      </c>
    </row>
    <row r="796" spans="1:65" s="2" customFormat="1" ht="37.9" customHeight="1">
      <c r="A796" s="34"/>
      <c r="B796" s="35"/>
      <c r="C796" s="181" t="s">
        <v>916</v>
      </c>
      <c r="D796" s="181" t="s">
        <v>152</v>
      </c>
      <c r="E796" s="182" t="s">
        <v>917</v>
      </c>
      <c r="F796" s="183" t="s">
        <v>918</v>
      </c>
      <c r="G796" s="184" t="s">
        <v>155</v>
      </c>
      <c r="H796" s="185">
        <v>30.18</v>
      </c>
      <c r="I796" s="186"/>
      <c r="J796" s="187">
        <f>ROUND(I796*H796,2)</f>
        <v>0</v>
      </c>
      <c r="K796" s="183" t="s">
        <v>156</v>
      </c>
      <c r="L796" s="39"/>
      <c r="M796" s="188" t="s">
        <v>1</v>
      </c>
      <c r="N796" s="189" t="s">
        <v>42</v>
      </c>
      <c r="O796" s="71"/>
      <c r="P796" s="190">
        <f>O796*H796</f>
        <v>0</v>
      </c>
      <c r="Q796" s="190">
        <v>2.1000000000000001E-4</v>
      </c>
      <c r="R796" s="190">
        <f>Q796*H796</f>
        <v>6.3378000000000002E-3</v>
      </c>
      <c r="S796" s="190">
        <v>0</v>
      </c>
      <c r="T796" s="191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92" t="s">
        <v>157</v>
      </c>
      <c r="AT796" s="192" t="s">
        <v>152</v>
      </c>
      <c r="AU796" s="192" t="s">
        <v>84</v>
      </c>
      <c r="AY796" s="17" t="s">
        <v>150</v>
      </c>
      <c r="BE796" s="193">
        <f>IF(N796="základní",J796,0)</f>
        <v>0</v>
      </c>
      <c r="BF796" s="193">
        <f>IF(N796="snížená",J796,0)</f>
        <v>0</v>
      </c>
      <c r="BG796" s="193">
        <f>IF(N796="zákl. přenesená",J796,0)</f>
        <v>0</v>
      </c>
      <c r="BH796" s="193">
        <f>IF(N796="sníž. přenesená",J796,0)</f>
        <v>0</v>
      </c>
      <c r="BI796" s="193">
        <f>IF(N796="nulová",J796,0)</f>
        <v>0</v>
      </c>
      <c r="BJ796" s="17" t="s">
        <v>82</v>
      </c>
      <c r="BK796" s="193">
        <f>ROUND(I796*H796,2)</f>
        <v>0</v>
      </c>
      <c r="BL796" s="17" t="s">
        <v>157</v>
      </c>
      <c r="BM796" s="192" t="s">
        <v>919</v>
      </c>
    </row>
    <row r="797" spans="1:65" s="13" customFormat="1" ht="11.25">
      <c r="B797" s="194"/>
      <c r="C797" s="195"/>
      <c r="D797" s="196" t="s">
        <v>162</v>
      </c>
      <c r="E797" s="197" t="s">
        <v>1</v>
      </c>
      <c r="F797" s="198" t="s">
        <v>920</v>
      </c>
      <c r="G797" s="195"/>
      <c r="H797" s="197" t="s">
        <v>1</v>
      </c>
      <c r="I797" s="199"/>
      <c r="J797" s="195"/>
      <c r="K797" s="195"/>
      <c r="L797" s="200"/>
      <c r="M797" s="201"/>
      <c r="N797" s="202"/>
      <c r="O797" s="202"/>
      <c r="P797" s="202"/>
      <c r="Q797" s="202"/>
      <c r="R797" s="202"/>
      <c r="S797" s="202"/>
      <c r="T797" s="203"/>
      <c r="AT797" s="204" t="s">
        <v>162</v>
      </c>
      <c r="AU797" s="204" t="s">
        <v>84</v>
      </c>
      <c r="AV797" s="13" t="s">
        <v>82</v>
      </c>
      <c r="AW797" s="13" t="s">
        <v>32</v>
      </c>
      <c r="AX797" s="13" t="s">
        <v>77</v>
      </c>
      <c r="AY797" s="204" t="s">
        <v>150</v>
      </c>
    </row>
    <row r="798" spans="1:65" s="14" customFormat="1" ht="11.25">
      <c r="B798" s="205"/>
      <c r="C798" s="206"/>
      <c r="D798" s="196" t="s">
        <v>162</v>
      </c>
      <c r="E798" s="207" t="s">
        <v>1</v>
      </c>
      <c r="F798" s="208" t="s">
        <v>921</v>
      </c>
      <c r="G798" s="206"/>
      <c r="H798" s="209">
        <v>30.18</v>
      </c>
      <c r="I798" s="210"/>
      <c r="J798" s="206"/>
      <c r="K798" s="206"/>
      <c r="L798" s="211"/>
      <c r="M798" s="212"/>
      <c r="N798" s="213"/>
      <c r="O798" s="213"/>
      <c r="P798" s="213"/>
      <c r="Q798" s="213"/>
      <c r="R798" s="213"/>
      <c r="S798" s="213"/>
      <c r="T798" s="214"/>
      <c r="AT798" s="215" t="s">
        <v>162</v>
      </c>
      <c r="AU798" s="215" t="s">
        <v>84</v>
      </c>
      <c r="AV798" s="14" t="s">
        <v>84</v>
      </c>
      <c r="AW798" s="14" t="s">
        <v>32</v>
      </c>
      <c r="AX798" s="14" t="s">
        <v>82</v>
      </c>
      <c r="AY798" s="215" t="s">
        <v>150</v>
      </c>
    </row>
    <row r="799" spans="1:65" s="2" customFormat="1" ht="24.2" customHeight="1">
      <c r="A799" s="34"/>
      <c r="B799" s="35"/>
      <c r="C799" s="181" t="s">
        <v>922</v>
      </c>
      <c r="D799" s="181" t="s">
        <v>152</v>
      </c>
      <c r="E799" s="182" t="s">
        <v>923</v>
      </c>
      <c r="F799" s="183" t="s">
        <v>924</v>
      </c>
      <c r="G799" s="184" t="s">
        <v>394</v>
      </c>
      <c r="H799" s="185">
        <v>13.43</v>
      </c>
      <c r="I799" s="186"/>
      <c r="J799" s="187">
        <f>ROUND(I799*H799,2)</f>
        <v>0</v>
      </c>
      <c r="K799" s="183" t="s">
        <v>156</v>
      </c>
      <c r="L799" s="39"/>
      <c r="M799" s="188" t="s">
        <v>1</v>
      </c>
      <c r="N799" s="189" t="s">
        <v>42</v>
      </c>
      <c r="O799" s="71"/>
      <c r="P799" s="190">
        <f>O799*H799</f>
        <v>0</v>
      </c>
      <c r="Q799" s="190">
        <v>0</v>
      </c>
      <c r="R799" s="190">
        <f>Q799*H799</f>
        <v>0</v>
      </c>
      <c r="S799" s="190">
        <v>0</v>
      </c>
      <c r="T799" s="191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192" t="s">
        <v>157</v>
      </c>
      <c r="AT799" s="192" t="s">
        <v>152</v>
      </c>
      <c r="AU799" s="192" t="s">
        <v>84</v>
      </c>
      <c r="AY799" s="17" t="s">
        <v>150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7" t="s">
        <v>82</v>
      </c>
      <c r="BK799" s="193">
        <f>ROUND(I799*H799,2)</f>
        <v>0</v>
      </c>
      <c r="BL799" s="17" t="s">
        <v>157</v>
      </c>
      <c r="BM799" s="192" t="s">
        <v>925</v>
      </c>
    </row>
    <row r="800" spans="1:65" s="2" customFormat="1" ht="24.2" customHeight="1">
      <c r="A800" s="34"/>
      <c r="B800" s="35"/>
      <c r="C800" s="181" t="s">
        <v>926</v>
      </c>
      <c r="D800" s="181" t="s">
        <v>152</v>
      </c>
      <c r="E800" s="182" t="s">
        <v>927</v>
      </c>
      <c r="F800" s="183" t="s">
        <v>928</v>
      </c>
      <c r="G800" s="184" t="s">
        <v>394</v>
      </c>
      <c r="H800" s="185">
        <v>805.8</v>
      </c>
      <c r="I800" s="186"/>
      <c r="J800" s="187">
        <f>ROUND(I800*H800,2)</f>
        <v>0</v>
      </c>
      <c r="K800" s="183" t="s">
        <v>156</v>
      </c>
      <c r="L800" s="39"/>
      <c r="M800" s="188" t="s">
        <v>1</v>
      </c>
      <c r="N800" s="189" t="s">
        <v>42</v>
      </c>
      <c r="O800" s="71"/>
      <c r="P800" s="190">
        <f>O800*H800</f>
        <v>0</v>
      </c>
      <c r="Q800" s="190">
        <v>0</v>
      </c>
      <c r="R800" s="190">
        <f>Q800*H800</f>
        <v>0</v>
      </c>
      <c r="S800" s="190">
        <v>0</v>
      </c>
      <c r="T800" s="191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192" t="s">
        <v>157</v>
      </c>
      <c r="AT800" s="192" t="s">
        <v>152</v>
      </c>
      <c r="AU800" s="192" t="s">
        <v>84</v>
      </c>
      <c r="AY800" s="17" t="s">
        <v>150</v>
      </c>
      <c r="BE800" s="193">
        <f>IF(N800="základní",J800,0)</f>
        <v>0</v>
      </c>
      <c r="BF800" s="193">
        <f>IF(N800="snížená",J800,0)</f>
        <v>0</v>
      </c>
      <c r="BG800" s="193">
        <f>IF(N800="zákl. přenesená",J800,0)</f>
        <v>0</v>
      </c>
      <c r="BH800" s="193">
        <f>IF(N800="sníž. přenesená",J800,0)</f>
        <v>0</v>
      </c>
      <c r="BI800" s="193">
        <f>IF(N800="nulová",J800,0)</f>
        <v>0</v>
      </c>
      <c r="BJ800" s="17" t="s">
        <v>82</v>
      </c>
      <c r="BK800" s="193">
        <f>ROUND(I800*H800,2)</f>
        <v>0</v>
      </c>
      <c r="BL800" s="17" t="s">
        <v>157</v>
      </c>
      <c r="BM800" s="192" t="s">
        <v>929</v>
      </c>
    </row>
    <row r="801" spans="1:65" s="14" customFormat="1" ht="11.25">
      <c r="B801" s="205"/>
      <c r="C801" s="206"/>
      <c r="D801" s="196" t="s">
        <v>162</v>
      </c>
      <c r="E801" s="206"/>
      <c r="F801" s="208" t="s">
        <v>930</v>
      </c>
      <c r="G801" s="206"/>
      <c r="H801" s="209">
        <v>805.8</v>
      </c>
      <c r="I801" s="210"/>
      <c r="J801" s="206"/>
      <c r="K801" s="206"/>
      <c r="L801" s="211"/>
      <c r="M801" s="212"/>
      <c r="N801" s="213"/>
      <c r="O801" s="213"/>
      <c r="P801" s="213"/>
      <c r="Q801" s="213"/>
      <c r="R801" s="213"/>
      <c r="S801" s="213"/>
      <c r="T801" s="214"/>
      <c r="AT801" s="215" t="s">
        <v>162</v>
      </c>
      <c r="AU801" s="215" t="s">
        <v>84</v>
      </c>
      <c r="AV801" s="14" t="s">
        <v>84</v>
      </c>
      <c r="AW801" s="14" t="s">
        <v>4</v>
      </c>
      <c r="AX801" s="14" t="s">
        <v>82</v>
      </c>
      <c r="AY801" s="215" t="s">
        <v>150</v>
      </c>
    </row>
    <row r="802" spans="1:65" s="2" customFormat="1" ht="24.2" customHeight="1">
      <c r="A802" s="34"/>
      <c r="B802" s="35"/>
      <c r="C802" s="181" t="s">
        <v>931</v>
      </c>
      <c r="D802" s="181" t="s">
        <v>152</v>
      </c>
      <c r="E802" s="182" t="s">
        <v>932</v>
      </c>
      <c r="F802" s="183" t="s">
        <v>933</v>
      </c>
      <c r="G802" s="184" t="s">
        <v>394</v>
      </c>
      <c r="H802" s="185">
        <v>13.43</v>
      </c>
      <c r="I802" s="186"/>
      <c r="J802" s="187">
        <f>ROUND(I802*H802,2)</f>
        <v>0</v>
      </c>
      <c r="K802" s="183" t="s">
        <v>156</v>
      </c>
      <c r="L802" s="39"/>
      <c r="M802" s="188" t="s">
        <v>1</v>
      </c>
      <c r="N802" s="189" t="s">
        <v>42</v>
      </c>
      <c r="O802" s="71"/>
      <c r="P802" s="190">
        <f>O802*H802</f>
        <v>0</v>
      </c>
      <c r="Q802" s="190">
        <v>0</v>
      </c>
      <c r="R802" s="190">
        <f>Q802*H802</f>
        <v>0</v>
      </c>
      <c r="S802" s="190">
        <v>0</v>
      </c>
      <c r="T802" s="191">
        <f>S802*H802</f>
        <v>0</v>
      </c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R802" s="192" t="s">
        <v>157</v>
      </c>
      <c r="AT802" s="192" t="s">
        <v>152</v>
      </c>
      <c r="AU802" s="192" t="s">
        <v>84</v>
      </c>
      <c r="AY802" s="17" t="s">
        <v>150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17" t="s">
        <v>82</v>
      </c>
      <c r="BK802" s="193">
        <f>ROUND(I802*H802,2)</f>
        <v>0</v>
      </c>
      <c r="BL802" s="17" t="s">
        <v>157</v>
      </c>
      <c r="BM802" s="192" t="s">
        <v>934</v>
      </c>
    </row>
    <row r="803" spans="1:65" s="2" customFormat="1" ht="24.2" customHeight="1">
      <c r="A803" s="34"/>
      <c r="B803" s="35"/>
      <c r="C803" s="181" t="s">
        <v>935</v>
      </c>
      <c r="D803" s="181" t="s">
        <v>152</v>
      </c>
      <c r="E803" s="182" t="s">
        <v>936</v>
      </c>
      <c r="F803" s="183" t="s">
        <v>937</v>
      </c>
      <c r="G803" s="184" t="s">
        <v>155</v>
      </c>
      <c r="H803" s="185">
        <v>537.71900000000005</v>
      </c>
      <c r="I803" s="186"/>
      <c r="J803" s="187">
        <f>ROUND(I803*H803,2)</f>
        <v>0</v>
      </c>
      <c r="K803" s="183" t="s">
        <v>156</v>
      </c>
      <c r="L803" s="39"/>
      <c r="M803" s="188" t="s">
        <v>1</v>
      </c>
      <c r="N803" s="189" t="s">
        <v>42</v>
      </c>
      <c r="O803" s="71"/>
      <c r="P803" s="190">
        <f>O803*H803</f>
        <v>0</v>
      </c>
      <c r="Q803" s="190">
        <v>4.0000000000000003E-5</v>
      </c>
      <c r="R803" s="190">
        <f>Q803*H803</f>
        <v>2.1508760000000005E-2</v>
      </c>
      <c r="S803" s="190">
        <v>0</v>
      </c>
      <c r="T803" s="191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192" t="s">
        <v>157</v>
      </c>
      <c r="AT803" s="192" t="s">
        <v>152</v>
      </c>
      <c r="AU803" s="192" t="s">
        <v>84</v>
      </c>
      <c r="AY803" s="17" t="s">
        <v>150</v>
      </c>
      <c r="BE803" s="193">
        <f>IF(N803="základní",J803,0)</f>
        <v>0</v>
      </c>
      <c r="BF803" s="193">
        <f>IF(N803="snížená",J803,0)</f>
        <v>0</v>
      </c>
      <c r="BG803" s="193">
        <f>IF(N803="zákl. přenesená",J803,0)</f>
        <v>0</v>
      </c>
      <c r="BH803" s="193">
        <f>IF(N803="sníž. přenesená",J803,0)</f>
        <v>0</v>
      </c>
      <c r="BI803" s="193">
        <f>IF(N803="nulová",J803,0)</f>
        <v>0</v>
      </c>
      <c r="BJ803" s="17" t="s">
        <v>82</v>
      </c>
      <c r="BK803" s="193">
        <f>ROUND(I803*H803,2)</f>
        <v>0</v>
      </c>
      <c r="BL803" s="17" t="s">
        <v>157</v>
      </c>
      <c r="BM803" s="192" t="s">
        <v>938</v>
      </c>
    </row>
    <row r="804" spans="1:65" s="13" customFormat="1" ht="11.25">
      <c r="B804" s="194"/>
      <c r="C804" s="195"/>
      <c r="D804" s="196" t="s">
        <v>162</v>
      </c>
      <c r="E804" s="197" t="s">
        <v>1</v>
      </c>
      <c r="F804" s="198" t="s">
        <v>903</v>
      </c>
      <c r="G804" s="195"/>
      <c r="H804" s="197" t="s">
        <v>1</v>
      </c>
      <c r="I804" s="199"/>
      <c r="J804" s="195"/>
      <c r="K804" s="195"/>
      <c r="L804" s="200"/>
      <c r="M804" s="201"/>
      <c r="N804" s="202"/>
      <c r="O804" s="202"/>
      <c r="P804" s="202"/>
      <c r="Q804" s="202"/>
      <c r="R804" s="202"/>
      <c r="S804" s="202"/>
      <c r="T804" s="203"/>
      <c r="AT804" s="204" t="s">
        <v>162</v>
      </c>
      <c r="AU804" s="204" t="s">
        <v>84</v>
      </c>
      <c r="AV804" s="13" t="s">
        <v>82</v>
      </c>
      <c r="AW804" s="13" t="s">
        <v>32</v>
      </c>
      <c r="AX804" s="13" t="s">
        <v>77</v>
      </c>
      <c r="AY804" s="204" t="s">
        <v>150</v>
      </c>
    </row>
    <row r="805" spans="1:65" s="14" customFormat="1" ht="11.25">
      <c r="B805" s="205"/>
      <c r="C805" s="206"/>
      <c r="D805" s="196" t="s">
        <v>162</v>
      </c>
      <c r="E805" s="207" t="s">
        <v>1</v>
      </c>
      <c r="F805" s="208" t="s">
        <v>904</v>
      </c>
      <c r="G805" s="206"/>
      <c r="H805" s="209">
        <v>15.93</v>
      </c>
      <c r="I805" s="210"/>
      <c r="J805" s="206"/>
      <c r="K805" s="206"/>
      <c r="L805" s="211"/>
      <c r="M805" s="212"/>
      <c r="N805" s="213"/>
      <c r="O805" s="213"/>
      <c r="P805" s="213"/>
      <c r="Q805" s="213"/>
      <c r="R805" s="213"/>
      <c r="S805" s="213"/>
      <c r="T805" s="214"/>
      <c r="AT805" s="215" t="s">
        <v>162</v>
      </c>
      <c r="AU805" s="215" t="s">
        <v>84</v>
      </c>
      <c r="AV805" s="14" t="s">
        <v>84</v>
      </c>
      <c r="AW805" s="14" t="s">
        <v>32</v>
      </c>
      <c r="AX805" s="14" t="s">
        <v>77</v>
      </c>
      <c r="AY805" s="215" t="s">
        <v>150</v>
      </c>
    </row>
    <row r="806" spans="1:65" s="13" customFormat="1" ht="11.25">
      <c r="B806" s="194"/>
      <c r="C806" s="195"/>
      <c r="D806" s="196" t="s">
        <v>162</v>
      </c>
      <c r="E806" s="197" t="s">
        <v>1</v>
      </c>
      <c r="F806" s="198" t="s">
        <v>905</v>
      </c>
      <c r="G806" s="195"/>
      <c r="H806" s="197" t="s">
        <v>1</v>
      </c>
      <c r="I806" s="199"/>
      <c r="J806" s="195"/>
      <c r="K806" s="195"/>
      <c r="L806" s="200"/>
      <c r="M806" s="201"/>
      <c r="N806" s="202"/>
      <c r="O806" s="202"/>
      <c r="P806" s="202"/>
      <c r="Q806" s="202"/>
      <c r="R806" s="202"/>
      <c r="S806" s="202"/>
      <c r="T806" s="203"/>
      <c r="AT806" s="204" t="s">
        <v>162</v>
      </c>
      <c r="AU806" s="204" t="s">
        <v>84</v>
      </c>
      <c r="AV806" s="13" t="s">
        <v>82</v>
      </c>
      <c r="AW806" s="13" t="s">
        <v>32</v>
      </c>
      <c r="AX806" s="13" t="s">
        <v>77</v>
      </c>
      <c r="AY806" s="204" t="s">
        <v>150</v>
      </c>
    </row>
    <row r="807" spans="1:65" s="14" customFormat="1" ht="11.25">
      <c r="B807" s="205"/>
      <c r="C807" s="206"/>
      <c r="D807" s="196" t="s">
        <v>162</v>
      </c>
      <c r="E807" s="207" t="s">
        <v>1</v>
      </c>
      <c r="F807" s="208" t="s">
        <v>906</v>
      </c>
      <c r="G807" s="206"/>
      <c r="H807" s="209">
        <v>24.12</v>
      </c>
      <c r="I807" s="210"/>
      <c r="J807" s="206"/>
      <c r="K807" s="206"/>
      <c r="L807" s="211"/>
      <c r="M807" s="212"/>
      <c r="N807" s="213"/>
      <c r="O807" s="213"/>
      <c r="P807" s="213"/>
      <c r="Q807" s="213"/>
      <c r="R807" s="213"/>
      <c r="S807" s="213"/>
      <c r="T807" s="214"/>
      <c r="AT807" s="215" t="s">
        <v>162</v>
      </c>
      <c r="AU807" s="215" t="s">
        <v>84</v>
      </c>
      <c r="AV807" s="14" t="s">
        <v>84</v>
      </c>
      <c r="AW807" s="14" t="s">
        <v>32</v>
      </c>
      <c r="AX807" s="14" t="s">
        <v>77</v>
      </c>
      <c r="AY807" s="215" t="s">
        <v>150</v>
      </c>
    </row>
    <row r="808" spans="1:65" s="13" customFormat="1" ht="11.25">
      <c r="B808" s="194"/>
      <c r="C808" s="195"/>
      <c r="D808" s="196" t="s">
        <v>162</v>
      </c>
      <c r="E808" s="197" t="s">
        <v>1</v>
      </c>
      <c r="F808" s="198" t="s">
        <v>907</v>
      </c>
      <c r="G808" s="195"/>
      <c r="H808" s="197" t="s">
        <v>1</v>
      </c>
      <c r="I808" s="199"/>
      <c r="J808" s="195"/>
      <c r="K808" s="195"/>
      <c r="L808" s="200"/>
      <c r="M808" s="201"/>
      <c r="N808" s="202"/>
      <c r="O808" s="202"/>
      <c r="P808" s="202"/>
      <c r="Q808" s="202"/>
      <c r="R808" s="202"/>
      <c r="S808" s="202"/>
      <c r="T808" s="203"/>
      <c r="AT808" s="204" t="s">
        <v>162</v>
      </c>
      <c r="AU808" s="204" t="s">
        <v>84</v>
      </c>
      <c r="AV808" s="13" t="s">
        <v>82</v>
      </c>
      <c r="AW808" s="13" t="s">
        <v>32</v>
      </c>
      <c r="AX808" s="13" t="s">
        <v>77</v>
      </c>
      <c r="AY808" s="204" t="s">
        <v>150</v>
      </c>
    </row>
    <row r="809" spans="1:65" s="14" customFormat="1" ht="11.25">
      <c r="B809" s="205"/>
      <c r="C809" s="206"/>
      <c r="D809" s="196" t="s">
        <v>162</v>
      </c>
      <c r="E809" s="207" t="s">
        <v>1</v>
      </c>
      <c r="F809" s="208" t="s">
        <v>908</v>
      </c>
      <c r="G809" s="206"/>
      <c r="H809" s="209">
        <v>18.094000000000001</v>
      </c>
      <c r="I809" s="210"/>
      <c r="J809" s="206"/>
      <c r="K809" s="206"/>
      <c r="L809" s="211"/>
      <c r="M809" s="212"/>
      <c r="N809" s="213"/>
      <c r="O809" s="213"/>
      <c r="P809" s="213"/>
      <c r="Q809" s="213"/>
      <c r="R809" s="213"/>
      <c r="S809" s="213"/>
      <c r="T809" s="214"/>
      <c r="AT809" s="215" t="s">
        <v>162</v>
      </c>
      <c r="AU809" s="215" t="s">
        <v>84</v>
      </c>
      <c r="AV809" s="14" t="s">
        <v>84</v>
      </c>
      <c r="AW809" s="14" t="s">
        <v>32</v>
      </c>
      <c r="AX809" s="14" t="s">
        <v>77</v>
      </c>
      <c r="AY809" s="215" t="s">
        <v>150</v>
      </c>
    </row>
    <row r="810" spans="1:65" s="13" customFormat="1" ht="11.25">
      <c r="B810" s="194"/>
      <c r="C810" s="195"/>
      <c r="D810" s="196" t="s">
        <v>162</v>
      </c>
      <c r="E810" s="197" t="s">
        <v>1</v>
      </c>
      <c r="F810" s="198" t="s">
        <v>909</v>
      </c>
      <c r="G810" s="195"/>
      <c r="H810" s="197" t="s">
        <v>1</v>
      </c>
      <c r="I810" s="199"/>
      <c r="J810" s="195"/>
      <c r="K810" s="195"/>
      <c r="L810" s="200"/>
      <c r="M810" s="201"/>
      <c r="N810" s="202"/>
      <c r="O810" s="202"/>
      <c r="P810" s="202"/>
      <c r="Q810" s="202"/>
      <c r="R810" s="202"/>
      <c r="S810" s="202"/>
      <c r="T810" s="203"/>
      <c r="AT810" s="204" t="s">
        <v>162</v>
      </c>
      <c r="AU810" s="204" t="s">
        <v>84</v>
      </c>
      <c r="AV810" s="13" t="s">
        <v>82</v>
      </c>
      <c r="AW810" s="13" t="s">
        <v>32</v>
      </c>
      <c r="AX810" s="13" t="s">
        <v>77</v>
      </c>
      <c r="AY810" s="204" t="s">
        <v>150</v>
      </c>
    </row>
    <row r="811" spans="1:65" s="14" customFormat="1" ht="11.25">
      <c r="B811" s="205"/>
      <c r="C811" s="206"/>
      <c r="D811" s="196" t="s">
        <v>162</v>
      </c>
      <c r="E811" s="207" t="s">
        <v>1</v>
      </c>
      <c r="F811" s="208" t="s">
        <v>910</v>
      </c>
      <c r="G811" s="206"/>
      <c r="H811" s="209">
        <v>16.34</v>
      </c>
      <c r="I811" s="210"/>
      <c r="J811" s="206"/>
      <c r="K811" s="206"/>
      <c r="L811" s="211"/>
      <c r="M811" s="212"/>
      <c r="N811" s="213"/>
      <c r="O811" s="213"/>
      <c r="P811" s="213"/>
      <c r="Q811" s="213"/>
      <c r="R811" s="213"/>
      <c r="S811" s="213"/>
      <c r="T811" s="214"/>
      <c r="AT811" s="215" t="s">
        <v>162</v>
      </c>
      <c r="AU811" s="215" t="s">
        <v>84</v>
      </c>
      <c r="AV811" s="14" t="s">
        <v>84</v>
      </c>
      <c r="AW811" s="14" t="s">
        <v>32</v>
      </c>
      <c r="AX811" s="14" t="s">
        <v>77</v>
      </c>
      <c r="AY811" s="215" t="s">
        <v>150</v>
      </c>
    </row>
    <row r="812" spans="1:65" s="13" customFormat="1" ht="11.25">
      <c r="B812" s="194"/>
      <c r="C812" s="195"/>
      <c r="D812" s="196" t="s">
        <v>162</v>
      </c>
      <c r="E812" s="197" t="s">
        <v>1</v>
      </c>
      <c r="F812" s="198" t="s">
        <v>911</v>
      </c>
      <c r="G812" s="195"/>
      <c r="H812" s="197" t="s">
        <v>1</v>
      </c>
      <c r="I812" s="199"/>
      <c r="J812" s="195"/>
      <c r="K812" s="195"/>
      <c r="L812" s="200"/>
      <c r="M812" s="201"/>
      <c r="N812" s="202"/>
      <c r="O812" s="202"/>
      <c r="P812" s="202"/>
      <c r="Q812" s="202"/>
      <c r="R812" s="202"/>
      <c r="S812" s="202"/>
      <c r="T812" s="203"/>
      <c r="AT812" s="204" t="s">
        <v>162</v>
      </c>
      <c r="AU812" s="204" t="s">
        <v>84</v>
      </c>
      <c r="AV812" s="13" t="s">
        <v>82</v>
      </c>
      <c r="AW812" s="13" t="s">
        <v>32</v>
      </c>
      <c r="AX812" s="13" t="s">
        <v>77</v>
      </c>
      <c r="AY812" s="204" t="s">
        <v>150</v>
      </c>
    </row>
    <row r="813" spans="1:65" s="14" customFormat="1" ht="11.25">
      <c r="B813" s="205"/>
      <c r="C813" s="206"/>
      <c r="D813" s="196" t="s">
        <v>162</v>
      </c>
      <c r="E813" s="207" t="s">
        <v>1</v>
      </c>
      <c r="F813" s="208" t="s">
        <v>912</v>
      </c>
      <c r="G813" s="206"/>
      <c r="H813" s="209">
        <v>8.51</v>
      </c>
      <c r="I813" s="210"/>
      <c r="J813" s="206"/>
      <c r="K813" s="206"/>
      <c r="L813" s="211"/>
      <c r="M813" s="212"/>
      <c r="N813" s="213"/>
      <c r="O813" s="213"/>
      <c r="P813" s="213"/>
      <c r="Q813" s="213"/>
      <c r="R813" s="213"/>
      <c r="S813" s="213"/>
      <c r="T813" s="214"/>
      <c r="AT813" s="215" t="s">
        <v>162</v>
      </c>
      <c r="AU813" s="215" t="s">
        <v>84</v>
      </c>
      <c r="AV813" s="14" t="s">
        <v>84</v>
      </c>
      <c r="AW813" s="14" t="s">
        <v>32</v>
      </c>
      <c r="AX813" s="14" t="s">
        <v>77</v>
      </c>
      <c r="AY813" s="215" t="s">
        <v>150</v>
      </c>
    </row>
    <row r="814" spans="1:65" s="13" customFormat="1" ht="11.25">
      <c r="B814" s="194"/>
      <c r="C814" s="195"/>
      <c r="D814" s="196" t="s">
        <v>162</v>
      </c>
      <c r="E814" s="197" t="s">
        <v>1</v>
      </c>
      <c r="F814" s="198" t="s">
        <v>584</v>
      </c>
      <c r="G814" s="195"/>
      <c r="H814" s="197" t="s">
        <v>1</v>
      </c>
      <c r="I814" s="199"/>
      <c r="J814" s="195"/>
      <c r="K814" s="195"/>
      <c r="L814" s="200"/>
      <c r="M814" s="201"/>
      <c r="N814" s="202"/>
      <c r="O814" s="202"/>
      <c r="P814" s="202"/>
      <c r="Q814" s="202"/>
      <c r="R814" s="202"/>
      <c r="S814" s="202"/>
      <c r="T814" s="203"/>
      <c r="AT814" s="204" t="s">
        <v>162</v>
      </c>
      <c r="AU814" s="204" t="s">
        <v>84</v>
      </c>
      <c r="AV814" s="13" t="s">
        <v>82</v>
      </c>
      <c r="AW814" s="13" t="s">
        <v>32</v>
      </c>
      <c r="AX814" s="13" t="s">
        <v>77</v>
      </c>
      <c r="AY814" s="204" t="s">
        <v>150</v>
      </c>
    </row>
    <row r="815" spans="1:65" s="14" customFormat="1" ht="11.25">
      <c r="B815" s="205"/>
      <c r="C815" s="206"/>
      <c r="D815" s="196" t="s">
        <v>162</v>
      </c>
      <c r="E815" s="207" t="s">
        <v>1</v>
      </c>
      <c r="F815" s="208" t="s">
        <v>913</v>
      </c>
      <c r="G815" s="206"/>
      <c r="H815" s="209">
        <v>13.94</v>
      </c>
      <c r="I815" s="210"/>
      <c r="J815" s="206"/>
      <c r="K815" s="206"/>
      <c r="L815" s="211"/>
      <c r="M815" s="212"/>
      <c r="N815" s="213"/>
      <c r="O815" s="213"/>
      <c r="P815" s="213"/>
      <c r="Q815" s="213"/>
      <c r="R815" s="213"/>
      <c r="S815" s="213"/>
      <c r="T815" s="214"/>
      <c r="AT815" s="215" t="s">
        <v>162</v>
      </c>
      <c r="AU815" s="215" t="s">
        <v>84</v>
      </c>
      <c r="AV815" s="14" t="s">
        <v>84</v>
      </c>
      <c r="AW815" s="14" t="s">
        <v>32</v>
      </c>
      <c r="AX815" s="14" t="s">
        <v>77</v>
      </c>
      <c r="AY815" s="215" t="s">
        <v>150</v>
      </c>
    </row>
    <row r="816" spans="1:65" s="13" customFormat="1" ht="11.25">
      <c r="B816" s="194"/>
      <c r="C816" s="195"/>
      <c r="D816" s="196" t="s">
        <v>162</v>
      </c>
      <c r="E816" s="197" t="s">
        <v>1</v>
      </c>
      <c r="F816" s="198" t="s">
        <v>920</v>
      </c>
      <c r="G816" s="195"/>
      <c r="H816" s="197" t="s">
        <v>1</v>
      </c>
      <c r="I816" s="199"/>
      <c r="J816" s="195"/>
      <c r="K816" s="195"/>
      <c r="L816" s="200"/>
      <c r="M816" s="201"/>
      <c r="N816" s="202"/>
      <c r="O816" s="202"/>
      <c r="P816" s="202"/>
      <c r="Q816" s="202"/>
      <c r="R816" s="202"/>
      <c r="S816" s="202"/>
      <c r="T816" s="203"/>
      <c r="AT816" s="204" t="s">
        <v>162</v>
      </c>
      <c r="AU816" s="204" t="s">
        <v>84</v>
      </c>
      <c r="AV816" s="13" t="s">
        <v>82</v>
      </c>
      <c r="AW816" s="13" t="s">
        <v>32</v>
      </c>
      <c r="AX816" s="13" t="s">
        <v>77</v>
      </c>
      <c r="AY816" s="204" t="s">
        <v>150</v>
      </c>
    </row>
    <row r="817" spans="1:65" s="14" customFormat="1" ht="11.25">
      <c r="B817" s="205"/>
      <c r="C817" s="206"/>
      <c r="D817" s="196" t="s">
        <v>162</v>
      </c>
      <c r="E817" s="207" t="s">
        <v>1</v>
      </c>
      <c r="F817" s="208" t="s">
        <v>921</v>
      </c>
      <c r="G817" s="206"/>
      <c r="H817" s="209">
        <v>30.18</v>
      </c>
      <c r="I817" s="210"/>
      <c r="J817" s="206"/>
      <c r="K817" s="206"/>
      <c r="L817" s="211"/>
      <c r="M817" s="212"/>
      <c r="N817" s="213"/>
      <c r="O817" s="213"/>
      <c r="P817" s="213"/>
      <c r="Q817" s="213"/>
      <c r="R817" s="213"/>
      <c r="S817" s="213"/>
      <c r="T817" s="214"/>
      <c r="AT817" s="215" t="s">
        <v>162</v>
      </c>
      <c r="AU817" s="215" t="s">
        <v>84</v>
      </c>
      <c r="AV817" s="14" t="s">
        <v>84</v>
      </c>
      <c r="AW817" s="14" t="s">
        <v>32</v>
      </c>
      <c r="AX817" s="14" t="s">
        <v>77</v>
      </c>
      <c r="AY817" s="215" t="s">
        <v>150</v>
      </c>
    </row>
    <row r="818" spans="1:65" s="13" customFormat="1" ht="11.25">
      <c r="B818" s="194"/>
      <c r="C818" s="195"/>
      <c r="D818" s="196" t="s">
        <v>162</v>
      </c>
      <c r="E818" s="197" t="s">
        <v>1</v>
      </c>
      <c r="F818" s="198" t="s">
        <v>914</v>
      </c>
      <c r="G818" s="195"/>
      <c r="H818" s="197" t="s">
        <v>1</v>
      </c>
      <c r="I818" s="199"/>
      <c r="J818" s="195"/>
      <c r="K818" s="195"/>
      <c r="L818" s="200"/>
      <c r="M818" s="201"/>
      <c r="N818" s="202"/>
      <c r="O818" s="202"/>
      <c r="P818" s="202"/>
      <c r="Q818" s="202"/>
      <c r="R818" s="202"/>
      <c r="S818" s="202"/>
      <c r="T818" s="203"/>
      <c r="AT818" s="204" t="s">
        <v>162</v>
      </c>
      <c r="AU818" s="204" t="s">
        <v>84</v>
      </c>
      <c r="AV818" s="13" t="s">
        <v>82</v>
      </c>
      <c r="AW818" s="13" t="s">
        <v>32</v>
      </c>
      <c r="AX818" s="13" t="s">
        <v>77</v>
      </c>
      <c r="AY818" s="204" t="s">
        <v>150</v>
      </c>
    </row>
    <row r="819" spans="1:65" s="14" customFormat="1" ht="11.25">
      <c r="B819" s="205"/>
      <c r="C819" s="206"/>
      <c r="D819" s="196" t="s">
        <v>162</v>
      </c>
      <c r="E819" s="207" t="s">
        <v>1</v>
      </c>
      <c r="F819" s="208" t="s">
        <v>939</v>
      </c>
      <c r="G819" s="206"/>
      <c r="H819" s="209">
        <v>329.4</v>
      </c>
      <c r="I819" s="210"/>
      <c r="J819" s="206"/>
      <c r="K819" s="206"/>
      <c r="L819" s="211"/>
      <c r="M819" s="212"/>
      <c r="N819" s="213"/>
      <c r="O819" s="213"/>
      <c r="P819" s="213"/>
      <c r="Q819" s="213"/>
      <c r="R819" s="213"/>
      <c r="S819" s="213"/>
      <c r="T819" s="214"/>
      <c r="AT819" s="215" t="s">
        <v>162</v>
      </c>
      <c r="AU819" s="215" t="s">
        <v>84</v>
      </c>
      <c r="AV819" s="14" t="s">
        <v>84</v>
      </c>
      <c r="AW819" s="14" t="s">
        <v>32</v>
      </c>
      <c r="AX819" s="14" t="s">
        <v>77</v>
      </c>
      <c r="AY819" s="215" t="s">
        <v>150</v>
      </c>
    </row>
    <row r="820" spans="1:65" s="13" customFormat="1" ht="11.25">
      <c r="B820" s="194"/>
      <c r="C820" s="195"/>
      <c r="D820" s="196" t="s">
        <v>162</v>
      </c>
      <c r="E820" s="197" t="s">
        <v>1</v>
      </c>
      <c r="F820" s="198" t="s">
        <v>940</v>
      </c>
      <c r="G820" s="195"/>
      <c r="H820" s="197" t="s">
        <v>1</v>
      </c>
      <c r="I820" s="199"/>
      <c r="J820" s="195"/>
      <c r="K820" s="195"/>
      <c r="L820" s="200"/>
      <c r="M820" s="201"/>
      <c r="N820" s="202"/>
      <c r="O820" s="202"/>
      <c r="P820" s="202"/>
      <c r="Q820" s="202"/>
      <c r="R820" s="202"/>
      <c r="S820" s="202"/>
      <c r="T820" s="203"/>
      <c r="AT820" s="204" t="s">
        <v>162</v>
      </c>
      <c r="AU820" s="204" t="s">
        <v>84</v>
      </c>
      <c r="AV820" s="13" t="s">
        <v>82</v>
      </c>
      <c r="AW820" s="13" t="s">
        <v>32</v>
      </c>
      <c r="AX820" s="13" t="s">
        <v>77</v>
      </c>
      <c r="AY820" s="204" t="s">
        <v>150</v>
      </c>
    </row>
    <row r="821" spans="1:65" s="14" customFormat="1" ht="11.25">
      <c r="B821" s="205"/>
      <c r="C821" s="206"/>
      <c r="D821" s="196" t="s">
        <v>162</v>
      </c>
      <c r="E821" s="207" t="s">
        <v>1</v>
      </c>
      <c r="F821" s="208" t="s">
        <v>941</v>
      </c>
      <c r="G821" s="206"/>
      <c r="H821" s="209">
        <v>81.204999999999998</v>
      </c>
      <c r="I821" s="210"/>
      <c r="J821" s="206"/>
      <c r="K821" s="206"/>
      <c r="L821" s="211"/>
      <c r="M821" s="212"/>
      <c r="N821" s="213"/>
      <c r="O821" s="213"/>
      <c r="P821" s="213"/>
      <c r="Q821" s="213"/>
      <c r="R821" s="213"/>
      <c r="S821" s="213"/>
      <c r="T821" s="214"/>
      <c r="AT821" s="215" t="s">
        <v>162</v>
      </c>
      <c r="AU821" s="215" t="s">
        <v>84</v>
      </c>
      <c r="AV821" s="14" t="s">
        <v>84</v>
      </c>
      <c r="AW821" s="14" t="s">
        <v>32</v>
      </c>
      <c r="AX821" s="14" t="s">
        <v>77</v>
      </c>
      <c r="AY821" s="215" t="s">
        <v>150</v>
      </c>
    </row>
    <row r="822" spans="1:65" s="15" customFormat="1" ht="11.25">
      <c r="B822" s="216"/>
      <c r="C822" s="217"/>
      <c r="D822" s="196" t="s">
        <v>162</v>
      </c>
      <c r="E822" s="218" t="s">
        <v>1</v>
      </c>
      <c r="F822" s="219" t="s">
        <v>166</v>
      </c>
      <c r="G822" s="217"/>
      <c r="H822" s="220">
        <v>537.71900000000005</v>
      </c>
      <c r="I822" s="221"/>
      <c r="J822" s="217"/>
      <c r="K822" s="217"/>
      <c r="L822" s="222"/>
      <c r="M822" s="223"/>
      <c r="N822" s="224"/>
      <c r="O822" s="224"/>
      <c r="P822" s="224"/>
      <c r="Q822" s="224"/>
      <c r="R822" s="224"/>
      <c r="S822" s="224"/>
      <c r="T822" s="225"/>
      <c r="AT822" s="226" t="s">
        <v>162</v>
      </c>
      <c r="AU822" s="226" t="s">
        <v>84</v>
      </c>
      <c r="AV822" s="15" t="s">
        <v>157</v>
      </c>
      <c r="AW822" s="15" t="s">
        <v>32</v>
      </c>
      <c r="AX822" s="15" t="s">
        <v>82</v>
      </c>
      <c r="AY822" s="226" t="s">
        <v>150</v>
      </c>
    </row>
    <row r="823" spans="1:65" s="2" customFormat="1" ht="24.2" customHeight="1">
      <c r="A823" s="34"/>
      <c r="B823" s="35"/>
      <c r="C823" s="181" t="s">
        <v>942</v>
      </c>
      <c r="D823" s="181" t="s">
        <v>152</v>
      </c>
      <c r="E823" s="182" t="s">
        <v>943</v>
      </c>
      <c r="F823" s="183" t="s">
        <v>944</v>
      </c>
      <c r="G823" s="184" t="s">
        <v>155</v>
      </c>
      <c r="H823" s="185">
        <v>135.83000000000001</v>
      </c>
      <c r="I823" s="186"/>
      <c r="J823" s="187">
        <f>ROUND(I823*H823,2)</f>
        <v>0</v>
      </c>
      <c r="K823" s="183" t="s">
        <v>156</v>
      </c>
      <c r="L823" s="39"/>
      <c r="M823" s="188" t="s">
        <v>1</v>
      </c>
      <c r="N823" s="189" t="s">
        <v>42</v>
      </c>
      <c r="O823" s="71"/>
      <c r="P823" s="190">
        <f>O823*H823</f>
        <v>0</v>
      </c>
      <c r="Q823" s="190">
        <v>4.0000000000000003E-5</v>
      </c>
      <c r="R823" s="190">
        <f>Q823*H823</f>
        <v>5.4332000000000009E-3</v>
      </c>
      <c r="S823" s="190">
        <v>0</v>
      </c>
      <c r="T823" s="191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192" t="s">
        <v>157</v>
      </c>
      <c r="AT823" s="192" t="s">
        <v>152</v>
      </c>
      <c r="AU823" s="192" t="s">
        <v>84</v>
      </c>
      <c r="AY823" s="17" t="s">
        <v>150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7" t="s">
        <v>82</v>
      </c>
      <c r="BK823" s="193">
        <f>ROUND(I823*H823,2)</f>
        <v>0</v>
      </c>
      <c r="BL823" s="17" t="s">
        <v>157</v>
      </c>
      <c r="BM823" s="192" t="s">
        <v>945</v>
      </c>
    </row>
    <row r="824" spans="1:65" s="13" customFormat="1" ht="11.25">
      <c r="B824" s="194"/>
      <c r="C824" s="195"/>
      <c r="D824" s="196" t="s">
        <v>162</v>
      </c>
      <c r="E824" s="197" t="s">
        <v>1</v>
      </c>
      <c r="F824" s="198" t="s">
        <v>589</v>
      </c>
      <c r="G824" s="195"/>
      <c r="H824" s="197" t="s">
        <v>1</v>
      </c>
      <c r="I824" s="199"/>
      <c r="J824" s="195"/>
      <c r="K824" s="195"/>
      <c r="L824" s="200"/>
      <c r="M824" s="201"/>
      <c r="N824" s="202"/>
      <c r="O824" s="202"/>
      <c r="P824" s="202"/>
      <c r="Q824" s="202"/>
      <c r="R824" s="202"/>
      <c r="S824" s="202"/>
      <c r="T824" s="203"/>
      <c r="AT824" s="204" t="s">
        <v>162</v>
      </c>
      <c r="AU824" s="204" t="s">
        <v>84</v>
      </c>
      <c r="AV824" s="13" t="s">
        <v>82</v>
      </c>
      <c r="AW824" s="13" t="s">
        <v>32</v>
      </c>
      <c r="AX824" s="13" t="s">
        <v>77</v>
      </c>
      <c r="AY824" s="204" t="s">
        <v>150</v>
      </c>
    </row>
    <row r="825" spans="1:65" s="14" customFormat="1" ht="11.25">
      <c r="B825" s="205"/>
      <c r="C825" s="206"/>
      <c r="D825" s="196" t="s">
        <v>162</v>
      </c>
      <c r="E825" s="207" t="s">
        <v>1</v>
      </c>
      <c r="F825" s="208" t="s">
        <v>744</v>
      </c>
      <c r="G825" s="206"/>
      <c r="H825" s="209">
        <v>135.83000000000001</v>
      </c>
      <c r="I825" s="210"/>
      <c r="J825" s="206"/>
      <c r="K825" s="206"/>
      <c r="L825" s="211"/>
      <c r="M825" s="212"/>
      <c r="N825" s="213"/>
      <c r="O825" s="213"/>
      <c r="P825" s="213"/>
      <c r="Q825" s="213"/>
      <c r="R825" s="213"/>
      <c r="S825" s="213"/>
      <c r="T825" s="214"/>
      <c r="AT825" s="215" t="s">
        <v>162</v>
      </c>
      <c r="AU825" s="215" t="s">
        <v>84</v>
      </c>
      <c r="AV825" s="14" t="s">
        <v>84</v>
      </c>
      <c r="AW825" s="14" t="s">
        <v>32</v>
      </c>
      <c r="AX825" s="14" t="s">
        <v>82</v>
      </c>
      <c r="AY825" s="215" t="s">
        <v>150</v>
      </c>
    </row>
    <row r="826" spans="1:65" s="2" customFormat="1" ht="16.5" customHeight="1">
      <c r="A826" s="34"/>
      <c r="B826" s="35"/>
      <c r="C826" s="181" t="s">
        <v>946</v>
      </c>
      <c r="D826" s="181" t="s">
        <v>152</v>
      </c>
      <c r="E826" s="182" t="s">
        <v>947</v>
      </c>
      <c r="F826" s="183" t="s">
        <v>948</v>
      </c>
      <c r="G826" s="184" t="s">
        <v>155</v>
      </c>
      <c r="H826" s="185">
        <v>860</v>
      </c>
      <c r="I826" s="186"/>
      <c r="J826" s="187">
        <f>ROUND(I826*H826,2)</f>
        <v>0</v>
      </c>
      <c r="K826" s="183" t="s">
        <v>156</v>
      </c>
      <c r="L826" s="39"/>
      <c r="M826" s="188" t="s">
        <v>1</v>
      </c>
      <c r="N826" s="189" t="s">
        <v>42</v>
      </c>
      <c r="O826" s="71"/>
      <c r="P826" s="190">
        <f>O826*H826</f>
        <v>0</v>
      </c>
      <c r="Q826" s="190">
        <v>0</v>
      </c>
      <c r="R826" s="190">
        <f>Q826*H826</f>
        <v>0</v>
      </c>
      <c r="S826" s="190">
        <v>0</v>
      </c>
      <c r="T826" s="191">
        <f>S826*H826</f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192" t="s">
        <v>157</v>
      </c>
      <c r="AT826" s="192" t="s">
        <v>152</v>
      </c>
      <c r="AU826" s="192" t="s">
        <v>84</v>
      </c>
      <c r="AY826" s="17" t="s">
        <v>150</v>
      </c>
      <c r="BE826" s="193">
        <f>IF(N826="základní",J826,0)</f>
        <v>0</v>
      </c>
      <c r="BF826" s="193">
        <f>IF(N826="snížená",J826,0)</f>
        <v>0</v>
      </c>
      <c r="BG826" s="193">
        <f>IF(N826="zákl. přenesená",J826,0)</f>
        <v>0</v>
      </c>
      <c r="BH826" s="193">
        <f>IF(N826="sníž. přenesená",J826,0)</f>
        <v>0</v>
      </c>
      <c r="BI826" s="193">
        <f>IF(N826="nulová",J826,0)</f>
        <v>0</v>
      </c>
      <c r="BJ826" s="17" t="s">
        <v>82</v>
      </c>
      <c r="BK826" s="193">
        <f>ROUND(I826*H826,2)</f>
        <v>0</v>
      </c>
      <c r="BL826" s="17" t="s">
        <v>157</v>
      </c>
      <c r="BM826" s="192" t="s">
        <v>949</v>
      </c>
    </row>
    <row r="827" spans="1:65" s="13" customFormat="1" ht="11.25">
      <c r="B827" s="194"/>
      <c r="C827" s="195"/>
      <c r="D827" s="196" t="s">
        <v>162</v>
      </c>
      <c r="E827" s="197" t="s">
        <v>1</v>
      </c>
      <c r="F827" s="198" t="s">
        <v>950</v>
      </c>
      <c r="G827" s="195"/>
      <c r="H827" s="197" t="s">
        <v>1</v>
      </c>
      <c r="I827" s="199"/>
      <c r="J827" s="195"/>
      <c r="K827" s="195"/>
      <c r="L827" s="200"/>
      <c r="M827" s="201"/>
      <c r="N827" s="202"/>
      <c r="O827" s="202"/>
      <c r="P827" s="202"/>
      <c r="Q827" s="202"/>
      <c r="R827" s="202"/>
      <c r="S827" s="202"/>
      <c r="T827" s="203"/>
      <c r="AT827" s="204" t="s">
        <v>162</v>
      </c>
      <c r="AU827" s="204" t="s">
        <v>84</v>
      </c>
      <c r="AV827" s="13" t="s">
        <v>82</v>
      </c>
      <c r="AW827" s="13" t="s">
        <v>32</v>
      </c>
      <c r="AX827" s="13" t="s">
        <v>77</v>
      </c>
      <c r="AY827" s="204" t="s">
        <v>150</v>
      </c>
    </row>
    <row r="828" spans="1:65" s="14" customFormat="1" ht="11.25">
      <c r="B828" s="205"/>
      <c r="C828" s="206"/>
      <c r="D828" s="196" t="s">
        <v>162</v>
      </c>
      <c r="E828" s="207" t="s">
        <v>1</v>
      </c>
      <c r="F828" s="208" t="s">
        <v>951</v>
      </c>
      <c r="G828" s="206"/>
      <c r="H828" s="209">
        <v>860</v>
      </c>
      <c r="I828" s="210"/>
      <c r="J828" s="206"/>
      <c r="K828" s="206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162</v>
      </c>
      <c r="AU828" s="215" t="s">
        <v>84</v>
      </c>
      <c r="AV828" s="14" t="s">
        <v>84</v>
      </c>
      <c r="AW828" s="14" t="s">
        <v>32</v>
      </c>
      <c r="AX828" s="14" t="s">
        <v>82</v>
      </c>
      <c r="AY828" s="215" t="s">
        <v>150</v>
      </c>
    </row>
    <row r="829" spans="1:65" s="2" customFormat="1" ht="16.5" customHeight="1">
      <c r="A829" s="34"/>
      <c r="B829" s="35"/>
      <c r="C829" s="181" t="s">
        <v>952</v>
      </c>
      <c r="D829" s="181" t="s">
        <v>152</v>
      </c>
      <c r="E829" s="182" t="s">
        <v>953</v>
      </c>
      <c r="F829" s="183" t="s">
        <v>954</v>
      </c>
      <c r="G829" s="184" t="s">
        <v>155</v>
      </c>
      <c r="H829" s="185">
        <v>419.53</v>
      </c>
      <c r="I829" s="186"/>
      <c r="J829" s="187">
        <f>ROUND(I829*H829,2)</f>
        <v>0</v>
      </c>
      <c r="K829" s="183" t="s">
        <v>156</v>
      </c>
      <c r="L829" s="39"/>
      <c r="M829" s="188" t="s">
        <v>1</v>
      </c>
      <c r="N829" s="189" t="s">
        <v>42</v>
      </c>
      <c r="O829" s="71"/>
      <c r="P829" s="190">
        <f>O829*H829</f>
        <v>0</v>
      </c>
      <c r="Q829" s="190">
        <v>0</v>
      </c>
      <c r="R829" s="190">
        <f>Q829*H829</f>
        <v>0</v>
      </c>
      <c r="S829" s="190">
        <v>0</v>
      </c>
      <c r="T829" s="191">
        <f>S829*H829</f>
        <v>0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192" t="s">
        <v>157</v>
      </c>
      <c r="AT829" s="192" t="s">
        <v>152</v>
      </c>
      <c r="AU829" s="192" t="s">
        <v>84</v>
      </c>
      <c r="AY829" s="17" t="s">
        <v>150</v>
      </c>
      <c r="BE829" s="193">
        <f>IF(N829="základní",J829,0)</f>
        <v>0</v>
      </c>
      <c r="BF829" s="193">
        <f>IF(N829="snížená",J829,0)</f>
        <v>0</v>
      </c>
      <c r="BG829" s="193">
        <f>IF(N829="zákl. přenesená",J829,0)</f>
        <v>0</v>
      </c>
      <c r="BH829" s="193">
        <f>IF(N829="sníž. přenesená",J829,0)</f>
        <v>0</v>
      </c>
      <c r="BI829" s="193">
        <f>IF(N829="nulová",J829,0)</f>
        <v>0</v>
      </c>
      <c r="BJ829" s="17" t="s">
        <v>82</v>
      </c>
      <c r="BK829" s="193">
        <f>ROUND(I829*H829,2)</f>
        <v>0</v>
      </c>
      <c r="BL829" s="17" t="s">
        <v>157</v>
      </c>
      <c r="BM829" s="192" t="s">
        <v>955</v>
      </c>
    </row>
    <row r="830" spans="1:65" s="13" customFormat="1" ht="11.25">
      <c r="B830" s="194"/>
      <c r="C830" s="195"/>
      <c r="D830" s="196" t="s">
        <v>162</v>
      </c>
      <c r="E830" s="197" t="s">
        <v>1</v>
      </c>
      <c r="F830" s="198" t="s">
        <v>956</v>
      </c>
      <c r="G830" s="195"/>
      <c r="H830" s="197" t="s">
        <v>1</v>
      </c>
      <c r="I830" s="199"/>
      <c r="J830" s="195"/>
      <c r="K830" s="195"/>
      <c r="L830" s="200"/>
      <c r="M830" s="201"/>
      <c r="N830" s="202"/>
      <c r="O830" s="202"/>
      <c r="P830" s="202"/>
      <c r="Q830" s="202"/>
      <c r="R830" s="202"/>
      <c r="S830" s="202"/>
      <c r="T830" s="203"/>
      <c r="AT830" s="204" t="s">
        <v>162</v>
      </c>
      <c r="AU830" s="204" t="s">
        <v>84</v>
      </c>
      <c r="AV830" s="13" t="s">
        <v>82</v>
      </c>
      <c r="AW830" s="13" t="s">
        <v>32</v>
      </c>
      <c r="AX830" s="13" t="s">
        <v>77</v>
      </c>
      <c r="AY830" s="204" t="s">
        <v>150</v>
      </c>
    </row>
    <row r="831" spans="1:65" s="13" customFormat="1" ht="11.25">
      <c r="B831" s="194"/>
      <c r="C831" s="195"/>
      <c r="D831" s="196" t="s">
        <v>162</v>
      </c>
      <c r="E831" s="197" t="s">
        <v>1</v>
      </c>
      <c r="F831" s="198" t="s">
        <v>704</v>
      </c>
      <c r="G831" s="195"/>
      <c r="H831" s="197" t="s">
        <v>1</v>
      </c>
      <c r="I831" s="199"/>
      <c r="J831" s="195"/>
      <c r="K831" s="195"/>
      <c r="L831" s="200"/>
      <c r="M831" s="201"/>
      <c r="N831" s="202"/>
      <c r="O831" s="202"/>
      <c r="P831" s="202"/>
      <c r="Q831" s="202"/>
      <c r="R831" s="202"/>
      <c r="S831" s="202"/>
      <c r="T831" s="203"/>
      <c r="AT831" s="204" t="s">
        <v>162</v>
      </c>
      <c r="AU831" s="204" t="s">
        <v>84</v>
      </c>
      <c r="AV831" s="13" t="s">
        <v>82</v>
      </c>
      <c r="AW831" s="13" t="s">
        <v>32</v>
      </c>
      <c r="AX831" s="13" t="s">
        <v>77</v>
      </c>
      <c r="AY831" s="204" t="s">
        <v>150</v>
      </c>
    </row>
    <row r="832" spans="1:65" s="14" customFormat="1" ht="11.25">
      <c r="B832" s="205"/>
      <c r="C832" s="206"/>
      <c r="D832" s="196" t="s">
        <v>162</v>
      </c>
      <c r="E832" s="207" t="s">
        <v>1</v>
      </c>
      <c r="F832" s="208" t="s">
        <v>735</v>
      </c>
      <c r="G832" s="206"/>
      <c r="H832" s="209">
        <v>82.99</v>
      </c>
      <c r="I832" s="210"/>
      <c r="J832" s="206"/>
      <c r="K832" s="206"/>
      <c r="L832" s="211"/>
      <c r="M832" s="212"/>
      <c r="N832" s="213"/>
      <c r="O832" s="213"/>
      <c r="P832" s="213"/>
      <c r="Q832" s="213"/>
      <c r="R832" s="213"/>
      <c r="S832" s="213"/>
      <c r="T832" s="214"/>
      <c r="AT832" s="215" t="s">
        <v>162</v>
      </c>
      <c r="AU832" s="215" t="s">
        <v>84</v>
      </c>
      <c r="AV832" s="14" t="s">
        <v>84</v>
      </c>
      <c r="AW832" s="14" t="s">
        <v>32</v>
      </c>
      <c r="AX832" s="14" t="s">
        <v>77</v>
      </c>
      <c r="AY832" s="215" t="s">
        <v>150</v>
      </c>
    </row>
    <row r="833" spans="1:65" s="13" customFormat="1" ht="11.25">
      <c r="B833" s="194"/>
      <c r="C833" s="195"/>
      <c r="D833" s="196" t="s">
        <v>162</v>
      </c>
      <c r="E833" s="197" t="s">
        <v>1</v>
      </c>
      <c r="F833" s="198" t="s">
        <v>706</v>
      </c>
      <c r="G833" s="195"/>
      <c r="H833" s="197" t="s">
        <v>1</v>
      </c>
      <c r="I833" s="199"/>
      <c r="J833" s="195"/>
      <c r="K833" s="195"/>
      <c r="L833" s="200"/>
      <c r="M833" s="201"/>
      <c r="N833" s="202"/>
      <c r="O833" s="202"/>
      <c r="P833" s="202"/>
      <c r="Q833" s="202"/>
      <c r="R833" s="202"/>
      <c r="S833" s="202"/>
      <c r="T833" s="203"/>
      <c r="AT833" s="204" t="s">
        <v>162</v>
      </c>
      <c r="AU833" s="204" t="s">
        <v>84</v>
      </c>
      <c r="AV833" s="13" t="s">
        <v>82</v>
      </c>
      <c r="AW833" s="13" t="s">
        <v>32</v>
      </c>
      <c r="AX833" s="13" t="s">
        <v>77</v>
      </c>
      <c r="AY833" s="204" t="s">
        <v>150</v>
      </c>
    </row>
    <row r="834" spans="1:65" s="14" customFormat="1" ht="11.25">
      <c r="B834" s="205"/>
      <c r="C834" s="206"/>
      <c r="D834" s="196" t="s">
        <v>162</v>
      </c>
      <c r="E834" s="207" t="s">
        <v>1</v>
      </c>
      <c r="F834" s="208" t="s">
        <v>957</v>
      </c>
      <c r="G834" s="206"/>
      <c r="H834" s="209">
        <v>123.07</v>
      </c>
      <c r="I834" s="210"/>
      <c r="J834" s="206"/>
      <c r="K834" s="206"/>
      <c r="L834" s="211"/>
      <c r="M834" s="212"/>
      <c r="N834" s="213"/>
      <c r="O834" s="213"/>
      <c r="P834" s="213"/>
      <c r="Q834" s="213"/>
      <c r="R834" s="213"/>
      <c r="S834" s="213"/>
      <c r="T834" s="214"/>
      <c r="AT834" s="215" t="s">
        <v>162</v>
      </c>
      <c r="AU834" s="215" t="s">
        <v>84</v>
      </c>
      <c r="AV834" s="14" t="s">
        <v>84</v>
      </c>
      <c r="AW834" s="14" t="s">
        <v>32</v>
      </c>
      <c r="AX834" s="14" t="s">
        <v>77</v>
      </c>
      <c r="AY834" s="215" t="s">
        <v>150</v>
      </c>
    </row>
    <row r="835" spans="1:65" s="13" customFormat="1" ht="11.25">
      <c r="B835" s="194"/>
      <c r="C835" s="195"/>
      <c r="D835" s="196" t="s">
        <v>162</v>
      </c>
      <c r="E835" s="197" t="s">
        <v>1</v>
      </c>
      <c r="F835" s="198" t="s">
        <v>712</v>
      </c>
      <c r="G835" s="195"/>
      <c r="H835" s="197" t="s">
        <v>1</v>
      </c>
      <c r="I835" s="199"/>
      <c r="J835" s="195"/>
      <c r="K835" s="195"/>
      <c r="L835" s="200"/>
      <c r="M835" s="201"/>
      <c r="N835" s="202"/>
      <c r="O835" s="202"/>
      <c r="P835" s="202"/>
      <c r="Q835" s="202"/>
      <c r="R835" s="202"/>
      <c r="S835" s="202"/>
      <c r="T835" s="203"/>
      <c r="AT835" s="204" t="s">
        <v>162</v>
      </c>
      <c r="AU835" s="204" t="s">
        <v>84</v>
      </c>
      <c r="AV835" s="13" t="s">
        <v>82</v>
      </c>
      <c r="AW835" s="13" t="s">
        <v>32</v>
      </c>
      <c r="AX835" s="13" t="s">
        <v>77</v>
      </c>
      <c r="AY835" s="204" t="s">
        <v>150</v>
      </c>
    </row>
    <row r="836" spans="1:65" s="14" customFormat="1" ht="11.25">
      <c r="B836" s="205"/>
      <c r="C836" s="206"/>
      <c r="D836" s="196" t="s">
        <v>162</v>
      </c>
      <c r="E836" s="207" t="s">
        <v>1</v>
      </c>
      <c r="F836" s="208" t="s">
        <v>743</v>
      </c>
      <c r="G836" s="206"/>
      <c r="H836" s="209">
        <v>77.64</v>
      </c>
      <c r="I836" s="210"/>
      <c r="J836" s="206"/>
      <c r="K836" s="206"/>
      <c r="L836" s="211"/>
      <c r="M836" s="212"/>
      <c r="N836" s="213"/>
      <c r="O836" s="213"/>
      <c r="P836" s="213"/>
      <c r="Q836" s="213"/>
      <c r="R836" s="213"/>
      <c r="S836" s="213"/>
      <c r="T836" s="214"/>
      <c r="AT836" s="215" t="s">
        <v>162</v>
      </c>
      <c r="AU836" s="215" t="s">
        <v>84</v>
      </c>
      <c r="AV836" s="14" t="s">
        <v>84</v>
      </c>
      <c r="AW836" s="14" t="s">
        <v>32</v>
      </c>
      <c r="AX836" s="14" t="s">
        <v>77</v>
      </c>
      <c r="AY836" s="215" t="s">
        <v>150</v>
      </c>
    </row>
    <row r="837" spans="1:65" s="13" customFormat="1" ht="11.25">
      <c r="B837" s="194"/>
      <c r="C837" s="195"/>
      <c r="D837" s="196" t="s">
        <v>162</v>
      </c>
      <c r="E837" s="197" t="s">
        <v>1</v>
      </c>
      <c r="F837" s="198" t="s">
        <v>714</v>
      </c>
      <c r="G837" s="195"/>
      <c r="H837" s="197" t="s">
        <v>1</v>
      </c>
      <c r="I837" s="199"/>
      <c r="J837" s="195"/>
      <c r="K837" s="195"/>
      <c r="L837" s="200"/>
      <c r="M837" s="201"/>
      <c r="N837" s="202"/>
      <c r="O837" s="202"/>
      <c r="P837" s="202"/>
      <c r="Q837" s="202"/>
      <c r="R837" s="202"/>
      <c r="S837" s="202"/>
      <c r="T837" s="203"/>
      <c r="AT837" s="204" t="s">
        <v>162</v>
      </c>
      <c r="AU837" s="204" t="s">
        <v>84</v>
      </c>
      <c r="AV837" s="13" t="s">
        <v>82</v>
      </c>
      <c r="AW837" s="13" t="s">
        <v>32</v>
      </c>
      <c r="AX837" s="13" t="s">
        <v>77</v>
      </c>
      <c r="AY837" s="204" t="s">
        <v>150</v>
      </c>
    </row>
    <row r="838" spans="1:65" s="14" customFormat="1" ht="11.25">
      <c r="B838" s="205"/>
      <c r="C838" s="206"/>
      <c r="D838" s="196" t="s">
        <v>162</v>
      </c>
      <c r="E838" s="207" t="s">
        <v>1</v>
      </c>
      <c r="F838" s="208" t="s">
        <v>744</v>
      </c>
      <c r="G838" s="206"/>
      <c r="H838" s="209">
        <v>135.83000000000001</v>
      </c>
      <c r="I838" s="210"/>
      <c r="J838" s="206"/>
      <c r="K838" s="206"/>
      <c r="L838" s="211"/>
      <c r="M838" s="212"/>
      <c r="N838" s="213"/>
      <c r="O838" s="213"/>
      <c r="P838" s="213"/>
      <c r="Q838" s="213"/>
      <c r="R838" s="213"/>
      <c r="S838" s="213"/>
      <c r="T838" s="214"/>
      <c r="AT838" s="215" t="s">
        <v>162</v>
      </c>
      <c r="AU838" s="215" t="s">
        <v>84</v>
      </c>
      <c r="AV838" s="14" t="s">
        <v>84</v>
      </c>
      <c r="AW838" s="14" t="s">
        <v>32</v>
      </c>
      <c r="AX838" s="14" t="s">
        <v>77</v>
      </c>
      <c r="AY838" s="215" t="s">
        <v>150</v>
      </c>
    </row>
    <row r="839" spans="1:65" s="15" customFormat="1" ht="11.25">
      <c r="B839" s="216"/>
      <c r="C839" s="217"/>
      <c r="D839" s="196" t="s">
        <v>162</v>
      </c>
      <c r="E839" s="218" t="s">
        <v>1</v>
      </c>
      <c r="F839" s="219" t="s">
        <v>166</v>
      </c>
      <c r="G839" s="217"/>
      <c r="H839" s="220">
        <v>419.53</v>
      </c>
      <c r="I839" s="221"/>
      <c r="J839" s="217"/>
      <c r="K839" s="217"/>
      <c r="L839" s="222"/>
      <c r="M839" s="223"/>
      <c r="N839" s="224"/>
      <c r="O839" s="224"/>
      <c r="P839" s="224"/>
      <c r="Q839" s="224"/>
      <c r="R839" s="224"/>
      <c r="S839" s="224"/>
      <c r="T839" s="225"/>
      <c r="AT839" s="226" t="s">
        <v>162</v>
      </c>
      <c r="AU839" s="226" t="s">
        <v>84</v>
      </c>
      <c r="AV839" s="15" t="s">
        <v>157</v>
      </c>
      <c r="AW839" s="15" t="s">
        <v>32</v>
      </c>
      <c r="AX839" s="15" t="s">
        <v>82</v>
      </c>
      <c r="AY839" s="226" t="s">
        <v>150</v>
      </c>
    </row>
    <row r="840" spans="1:65" s="2" customFormat="1" ht="24.2" customHeight="1">
      <c r="A840" s="34"/>
      <c r="B840" s="35"/>
      <c r="C840" s="181" t="s">
        <v>958</v>
      </c>
      <c r="D840" s="181" t="s">
        <v>152</v>
      </c>
      <c r="E840" s="182" t="s">
        <v>959</v>
      </c>
      <c r="F840" s="183" t="s">
        <v>960</v>
      </c>
      <c r="G840" s="184" t="s">
        <v>394</v>
      </c>
      <c r="H840" s="185">
        <v>26.86</v>
      </c>
      <c r="I840" s="186"/>
      <c r="J840" s="187">
        <f>ROUND(I840*H840,2)</f>
        <v>0</v>
      </c>
      <c r="K840" s="183" t="s">
        <v>156</v>
      </c>
      <c r="L840" s="39"/>
      <c r="M840" s="188" t="s">
        <v>1</v>
      </c>
      <c r="N840" s="189" t="s">
        <v>42</v>
      </c>
      <c r="O840" s="71"/>
      <c r="P840" s="190">
        <f>O840*H840</f>
        <v>0</v>
      </c>
      <c r="Q840" s="190">
        <v>2.3800000000000002E-3</v>
      </c>
      <c r="R840" s="190">
        <f>Q840*H840</f>
        <v>6.3926800000000006E-2</v>
      </c>
      <c r="S840" s="190">
        <v>0</v>
      </c>
      <c r="T840" s="191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192" t="s">
        <v>157</v>
      </c>
      <c r="AT840" s="192" t="s">
        <v>152</v>
      </c>
      <c r="AU840" s="192" t="s">
        <v>84</v>
      </c>
      <c r="AY840" s="17" t="s">
        <v>150</v>
      </c>
      <c r="BE840" s="193">
        <f>IF(N840="základní",J840,0)</f>
        <v>0</v>
      </c>
      <c r="BF840" s="193">
        <f>IF(N840="snížená",J840,0)</f>
        <v>0</v>
      </c>
      <c r="BG840" s="193">
        <f>IF(N840="zákl. přenesená",J840,0)</f>
        <v>0</v>
      </c>
      <c r="BH840" s="193">
        <f>IF(N840="sníž. přenesená",J840,0)</f>
        <v>0</v>
      </c>
      <c r="BI840" s="193">
        <f>IF(N840="nulová",J840,0)</f>
        <v>0</v>
      </c>
      <c r="BJ840" s="17" t="s">
        <v>82</v>
      </c>
      <c r="BK840" s="193">
        <f>ROUND(I840*H840,2)</f>
        <v>0</v>
      </c>
      <c r="BL840" s="17" t="s">
        <v>157</v>
      </c>
      <c r="BM840" s="192" t="s">
        <v>961</v>
      </c>
    </row>
    <row r="841" spans="1:65" s="13" customFormat="1" ht="11.25">
      <c r="B841" s="194"/>
      <c r="C841" s="195"/>
      <c r="D841" s="196" t="s">
        <v>162</v>
      </c>
      <c r="E841" s="197" t="s">
        <v>1</v>
      </c>
      <c r="F841" s="198" t="s">
        <v>962</v>
      </c>
      <c r="G841" s="195"/>
      <c r="H841" s="197" t="s">
        <v>1</v>
      </c>
      <c r="I841" s="199"/>
      <c r="J841" s="195"/>
      <c r="K841" s="195"/>
      <c r="L841" s="200"/>
      <c r="M841" s="201"/>
      <c r="N841" s="202"/>
      <c r="O841" s="202"/>
      <c r="P841" s="202"/>
      <c r="Q841" s="202"/>
      <c r="R841" s="202"/>
      <c r="S841" s="202"/>
      <c r="T841" s="203"/>
      <c r="AT841" s="204" t="s">
        <v>162</v>
      </c>
      <c r="AU841" s="204" t="s">
        <v>84</v>
      </c>
      <c r="AV841" s="13" t="s">
        <v>82</v>
      </c>
      <c r="AW841" s="13" t="s">
        <v>32</v>
      </c>
      <c r="AX841" s="13" t="s">
        <v>77</v>
      </c>
      <c r="AY841" s="204" t="s">
        <v>150</v>
      </c>
    </row>
    <row r="842" spans="1:65" s="14" customFormat="1" ht="11.25">
      <c r="B842" s="205"/>
      <c r="C842" s="206"/>
      <c r="D842" s="196" t="s">
        <v>162</v>
      </c>
      <c r="E842" s="207" t="s">
        <v>1</v>
      </c>
      <c r="F842" s="208" t="s">
        <v>963</v>
      </c>
      <c r="G842" s="206"/>
      <c r="H842" s="209">
        <v>26.86</v>
      </c>
      <c r="I842" s="210"/>
      <c r="J842" s="206"/>
      <c r="K842" s="206"/>
      <c r="L842" s="211"/>
      <c r="M842" s="212"/>
      <c r="N842" s="213"/>
      <c r="O842" s="213"/>
      <c r="P842" s="213"/>
      <c r="Q842" s="213"/>
      <c r="R842" s="213"/>
      <c r="S842" s="213"/>
      <c r="T842" s="214"/>
      <c r="AT842" s="215" t="s">
        <v>162</v>
      </c>
      <c r="AU842" s="215" t="s">
        <v>84</v>
      </c>
      <c r="AV842" s="14" t="s">
        <v>84</v>
      </c>
      <c r="AW842" s="14" t="s">
        <v>32</v>
      </c>
      <c r="AX842" s="14" t="s">
        <v>82</v>
      </c>
      <c r="AY842" s="215" t="s">
        <v>150</v>
      </c>
    </row>
    <row r="843" spans="1:65" s="2" customFormat="1" ht="33" customHeight="1">
      <c r="A843" s="34"/>
      <c r="B843" s="35"/>
      <c r="C843" s="181" t="s">
        <v>964</v>
      </c>
      <c r="D843" s="181" t="s">
        <v>152</v>
      </c>
      <c r="E843" s="182" t="s">
        <v>965</v>
      </c>
      <c r="F843" s="183" t="s">
        <v>966</v>
      </c>
      <c r="G843" s="184" t="s">
        <v>394</v>
      </c>
      <c r="H843" s="185">
        <v>23.68</v>
      </c>
      <c r="I843" s="186"/>
      <c r="J843" s="187">
        <f>ROUND(I843*H843,2)</f>
        <v>0</v>
      </c>
      <c r="K843" s="183" t="s">
        <v>156</v>
      </c>
      <c r="L843" s="39"/>
      <c r="M843" s="188" t="s">
        <v>1</v>
      </c>
      <c r="N843" s="189" t="s">
        <v>42</v>
      </c>
      <c r="O843" s="71"/>
      <c r="P843" s="190">
        <f>O843*H843</f>
        <v>0</v>
      </c>
      <c r="Q843" s="190">
        <v>1.3699999999999999E-3</v>
      </c>
      <c r="R843" s="190">
        <f>Q843*H843</f>
        <v>3.2441599999999994E-2</v>
      </c>
      <c r="S843" s="190">
        <v>0</v>
      </c>
      <c r="T843" s="191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192" t="s">
        <v>157</v>
      </c>
      <c r="AT843" s="192" t="s">
        <v>152</v>
      </c>
      <c r="AU843" s="192" t="s">
        <v>84</v>
      </c>
      <c r="AY843" s="17" t="s">
        <v>150</v>
      </c>
      <c r="BE843" s="193">
        <f>IF(N843="základní",J843,0)</f>
        <v>0</v>
      </c>
      <c r="BF843" s="193">
        <f>IF(N843="snížená",J843,0)</f>
        <v>0</v>
      </c>
      <c r="BG843" s="193">
        <f>IF(N843="zákl. přenesená",J843,0)</f>
        <v>0</v>
      </c>
      <c r="BH843" s="193">
        <f>IF(N843="sníž. přenesená",J843,0)</f>
        <v>0</v>
      </c>
      <c r="BI843" s="193">
        <f>IF(N843="nulová",J843,0)</f>
        <v>0</v>
      </c>
      <c r="BJ843" s="17" t="s">
        <v>82</v>
      </c>
      <c r="BK843" s="193">
        <f>ROUND(I843*H843,2)</f>
        <v>0</v>
      </c>
      <c r="BL843" s="17" t="s">
        <v>157</v>
      </c>
      <c r="BM843" s="192" t="s">
        <v>967</v>
      </c>
    </row>
    <row r="844" spans="1:65" s="13" customFormat="1" ht="11.25">
      <c r="B844" s="194"/>
      <c r="C844" s="195"/>
      <c r="D844" s="196" t="s">
        <v>162</v>
      </c>
      <c r="E844" s="197" t="s">
        <v>1</v>
      </c>
      <c r="F844" s="198" t="s">
        <v>962</v>
      </c>
      <c r="G844" s="195"/>
      <c r="H844" s="197" t="s">
        <v>1</v>
      </c>
      <c r="I844" s="199"/>
      <c r="J844" s="195"/>
      <c r="K844" s="195"/>
      <c r="L844" s="200"/>
      <c r="M844" s="201"/>
      <c r="N844" s="202"/>
      <c r="O844" s="202"/>
      <c r="P844" s="202"/>
      <c r="Q844" s="202"/>
      <c r="R844" s="202"/>
      <c r="S844" s="202"/>
      <c r="T844" s="203"/>
      <c r="AT844" s="204" t="s">
        <v>162</v>
      </c>
      <c r="AU844" s="204" t="s">
        <v>84</v>
      </c>
      <c r="AV844" s="13" t="s">
        <v>82</v>
      </c>
      <c r="AW844" s="13" t="s">
        <v>32</v>
      </c>
      <c r="AX844" s="13" t="s">
        <v>77</v>
      </c>
      <c r="AY844" s="204" t="s">
        <v>150</v>
      </c>
    </row>
    <row r="845" spans="1:65" s="14" customFormat="1" ht="11.25">
      <c r="B845" s="205"/>
      <c r="C845" s="206"/>
      <c r="D845" s="196" t="s">
        <v>162</v>
      </c>
      <c r="E845" s="207" t="s">
        <v>1</v>
      </c>
      <c r="F845" s="208" t="s">
        <v>968</v>
      </c>
      <c r="G845" s="206"/>
      <c r="H845" s="209">
        <v>23.68</v>
      </c>
      <c r="I845" s="210"/>
      <c r="J845" s="206"/>
      <c r="K845" s="206"/>
      <c r="L845" s="211"/>
      <c r="M845" s="212"/>
      <c r="N845" s="213"/>
      <c r="O845" s="213"/>
      <c r="P845" s="213"/>
      <c r="Q845" s="213"/>
      <c r="R845" s="213"/>
      <c r="S845" s="213"/>
      <c r="T845" s="214"/>
      <c r="AT845" s="215" t="s">
        <v>162</v>
      </c>
      <c r="AU845" s="215" t="s">
        <v>84</v>
      </c>
      <c r="AV845" s="14" t="s">
        <v>84</v>
      </c>
      <c r="AW845" s="14" t="s">
        <v>32</v>
      </c>
      <c r="AX845" s="14" t="s">
        <v>82</v>
      </c>
      <c r="AY845" s="215" t="s">
        <v>150</v>
      </c>
    </row>
    <row r="846" spans="1:65" s="2" customFormat="1" ht="16.5" customHeight="1">
      <c r="A846" s="34"/>
      <c r="B846" s="35"/>
      <c r="C846" s="181" t="s">
        <v>969</v>
      </c>
      <c r="D846" s="181" t="s">
        <v>152</v>
      </c>
      <c r="E846" s="182" t="s">
        <v>970</v>
      </c>
      <c r="F846" s="183" t="s">
        <v>971</v>
      </c>
      <c r="G846" s="184" t="s">
        <v>182</v>
      </c>
      <c r="H846" s="185">
        <v>6</v>
      </c>
      <c r="I846" s="186"/>
      <c r="J846" s="187">
        <f>ROUND(I846*H846,2)</f>
        <v>0</v>
      </c>
      <c r="K846" s="183" t="s">
        <v>156</v>
      </c>
      <c r="L846" s="39"/>
      <c r="M846" s="188" t="s">
        <v>1</v>
      </c>
      <c r="N846" s="189" t="s">
        <v>42</v>
      </c>
      <c r="O846" s="71"/>
      <c r="P846" s="190">
        <f>O846*H846</f>
        <v>0</v>
      </c>
      <c r="Q846" s="190">
        <v>1.1E-4</v>
      </c>
      <c r="R846" s="190">
        <f>Q846*H846</f>
        <v>6.6E-4</v>
      </c>
      <c r="S846" s="190">
        <v>0</v>
      </c>
      <c r="T846" s="191">
        <f>S846*H846</f>
        <v>0</v>
      </c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R846" s="192" t="s">
        <v>157</v>
      </c>
      <c r="AT846" s="192" t="s">
        <v>152</v>
      </c>
      <c r="AU846" s="192" t="s">
        <v>84</v>
      </c>
      <c r="AY846" s="17" t="s">
        <v>150</v>
      </c>
      <c r="BE846" s="193">
        <f>IF(N846="základní",J846,0)</f>
        <v>0</v>
      </c>
      <c r="BF846" s="193">
        <f>IF(N846="snížená",J846,0)</f>
        <v>0</v>
      </c>
      <c r="BG846" s="193">
        <f>IF(N846="zákl. přenesená",J846,0)</f>
        <v>0</v>
      </c>
      <c r="BH846" s="193">
        <f>IF(N846="sníž. přenesená",J846,0)</f>
        <v>0</v>
      </c>
      <c r="BI846" s="193">
        <f>IF(N846="nulová",J846,0)</f>
        <v>0</v>
      </c>
      <c r="BJ846" s="17" t="s">
        <v>82</v>
      </c>
      <c r="BK846" s="193">
        <f>ROUND(I846*H846,2)</f>
        <v>0</v>
      </c>
      <c r="BL846" s="17" t="s">
        <v>157</v>
      </c>
      <c r="BM846" s="192" t="s">
        <v>972</v>
      </c>
    </row>
    <row r="847" spans="1:65" s="13" customFormat="1" ht="11.25">
      <c r="B847" s="194"/>
      <c r="C847" s="195"/>
      <c r="D847" s="196" t="s">
        <v>162</v>
      </c>
      <c r="E847" s="197" t="s">
        <v>1</v>
      </c>
      <c r="F847" s="198" t="s">
        <v>973</v>
      </c>
      <c r="G847" s="195"/>
      <c r="H847" s="197" t="s">
        <v>1</v>
      </c>
      <c r="I847" s="199"/>
      <c r="J847" s="195"/>
      <c r="K847" s="195"/>
      <c r="L847" s="200"/>
      <c r="M847" s="201"/>
      <c r="N847" s="202"/>
      <c r="O847" s="202"/>
      <c r="P847" s="202"/>
      <c r="Q847" s="202"/>
      <c r="R847" s="202"/>
      <c r="S847" s="202"/>
      <c r="T847" s="203"/>
      <c r="AT847" s="204" t="s">
        <v>162</v>
      </c>
      <c r="AU847" s="204" t="s">
        <v>84</v>
      </c>
      <c r="AV847" s="13" t="s">
        <v>82</v>
      </c>
      <c r="AW847" s="13" t="s">
        <v>32</v>
      </c>
      <c r="AX847" s="13" t="s">
        <v>77</v>
      </c>
      <c r="AY847" s="204" t="s">
        <v>150</v>
      </c>
    </row>
    <row r="848" spans="1:65" s="14" customFormat="1" ht="11.25">
      <c r="B848" s="205"/>
      <c r="C848" s="206"/>
      <c r="D848" s="196" t="s">
        <v>162</v>
      </c>
      <c r="E848" s="207" t="s">
        <v>1</v>
      </c>
      <c r="F848" s="208" t="s">
        <v>84</v>
      </c>
      <c r="G848" s="206"/>
      <c r="H848" s="209">
        <v>2</v>
      </c>
      <c r="I848" s="210"/>
      <c r="J848" s="206"/>
      <c r="K848" s="206"/>
      <c r="L848" s="211"/>
      <c r="M848" s="212"/>
      <c r="N848" s="213"/>
      <c r="O848" s="213"/>
      <c r="P848" s="213"/>
      <c r="Q848" s="213"/>
      <c r="R848" s="213"/>
      <c r="S848" s="213"/>
      <c r="T848" s="214"/>
      <c r="AT848" s="215" t="s">
        <v>162</v>
      </c>
      <c r="AU848" s="215" t="s">
        <v>84</v>
      </c>
      <c r="AV848" s="14" t="s">
        <v>84</v>
      </c>
      <c r="AW848" s="14" t="s">
        <v>32</v>
      </c>
      <c r="AX848" s="14" t="s">
        <v>77</v>
      </c>
      <c r="AY848" s="215" t="s">
        <v>150</v>
      </c>
    </row>
    <row r="849" spans="1:65" s="13" customFormat="1" ht="11.25">
      <c r="B849" s="194"/>
      <c r="C849" s="195"/>
      <c r="D849" s="196" t="s">
        <v>162</v>
      </c>
      <c r="E849" s="197" t="s">
        <v>1</v>
      </c>
      <c r="F849" s="198" t="s">
        <v>974</v>
      </c>
      <c r="G849" s="195"/>
      <c r="H849" s="197" t="s">
        <v>1</v>
      </c>
      <c r="I849" s="199"/>
      <c r="J849" s="195"/>
      <c r="K849" s="195"/>
      <c r="L849" s="200"/>
      <c r="M849" s="201"/>
      <c r="N849" s="202"/>
      <c r="O849" s="202"/>
      <c r="P849" s="202"/>
      <c r="Q849" s="202"/>
      <c r="R849" s="202"/>
      <c r="S849" s="202"/>
      <c r="T849" s="203"/>
      <c r="AT849" s="204" t="s">
        <v>162</v>
      </c>
      <c r="AU849" s="204" t="s">
        <v>84</v>
      </c>
      <c r="AV849" s="13" t="s">
        <v>82</v>
      </c>
      <c r="AW849" s="13" t="s">
        <v>32</v>
      </c>
      <c r="AX849" s="13" t="s">
        <v>77</v>
      </c>
      <c r="AY849" s="204" t="s">
        <v>150</v>
      </c>
    </row>
    <row r="850" spans="1:65" s="14" customFormat="1" ht="11.25">
      <c r="B850" s="205"/>
      <c r="C850" s="206"/>
      <c r="D850" s="196" t="s">
        <v>162</v>
      </c>
      <c r="E850" s="207" t="s">
        <v>1</v>
      </c>
      <c r="F850" s="208" t="s">
        <v>84</v>
      </c>
      <c r="G850" s="206"/>
      <c r="H850" s="209">
        <v>2</v>
      </c>
      <c r="I850" s="210"/>
      <c r="J850" s="206"/>
      <c r="K850" s="206"/>
      <c r="L850" s="211"/>
      <c r="M850" s="212"/>
      <c r="N850" s="213"/>
      <c r="O850" s="213"/>
      <c r="P850" s="213"/>
      <c r="Q850" s="213"/>
      <c r="R850" s="213"/>
      <c r="S850" s="213"/>
      <c r="T850" s="214"/>
      <c r="AT850" s="215" t="s">
        <v>162</v>
      </c>
      <c r="AU850" s="215" t="s">
        <v>84</v>
      </c>
      <c r="AV850" s="14" t="s">
        <v>84</v>
      </c>
      <c r="AW850" s="14" t="s">
        <v>32</v>
      </c>
      <c r="AX850" s="14" t="s">
        <v>77</v>
      </c>
      <c r="AY850" s="215" t="s">
        <v>150</v>
      </c>
    </row>
    <row r="851" spans="1:65" s="13" customFormat="1" ht="11.25">
      <c r="B851" s="194"/>
      <c r="C851" s="195"/>
      <c r="D851" s="196" t="s">
        <v>162</v>
      </c>
      <c r="E851" s="197" t="s">
        <v>1</v>
      </c>
      <c r="F851" s="198" t="s">
        <v>975</v>
      </c>
      <c r="G851" s="195"/>
      <c r="H851" s="197" t="s">
        <v>1</v>
      </c>
      <c r="I851" s="199"/>
      <c r="J851" s="195"/>
      <c r="K851" s="195"/>
      <c r="L851" s="200"/>
      <c r="M851" s="201"/>
      <c r="N851" s="202"/>
      <c r="O851" s="202"/>
      <c r="P851" s="202"/>
      <c r="Q851" s="202"/>
      <c r="R851" s="202"/>
      <c r="S851" s="202"/>
      <c r="T851" s="203"/>
      <c r="AT851" s="204" t="s">
        <v>162</v>
      </c>
      <c r="AU851" s="204" t="s">
        <v>84</v>
      </c>
      <c r="AV851" s="13" t="s">
        <v>82</v>
      </c>
      <c r="AW851" s="13" t="s">
        <v>32</v>
      </c>
      <c r="AX851" s="13" t="s">
        <v>77</v>
      </c>
      <c r="AY851" s="204" t="s">
        <v>150</v>
      </c>
    </row>
    <row r="852" spans="1:65" s="14" customFormat="1" ht="11.25">
      <c r="B852" s="205"/>
      <c r="C852" s="206"/>
      <c r="D852" s="196" t="s">
        <v>162</v>
      </c>
      <c r="E852" s="207" t="s">
        <v>1</v>
      </c>
      <c r="F852" s="208" t="s">
        <v>82</v>
      </c>
      <c r="G852" s="206"/>
      <c r="H852" s="209">
        <v>1</v>
      </c>
      <c r="I852" s="210"/>
      <c r="J852" s="206"/>
      <c r="K852" s="206"/>
      <c r="L852" s="211"/>
      <c r="M852" s="212"/>
      <c r="N852" s="213"/>
      <c r="O852" s="213"/>
      <c r="P852" s="213"/>
      <c r="Q852" s="213"/>
      <c r="R852" s="213"/>
      <c r="S852" s="213"/>
      <c r="T852" s="214"/>
      <c r="AT852" s="215" t="s">
        <v>162</v>
      </c>
      <c r="AU852" s="215" t="s">
        <v>84</v>
      </c>
      <c r="AV852" s="14" t="s">
        <v>84</v>
      </c>
      <c r="AW852" s="14" t="s">
        <v>32</v>
      </c>
      <c r="AX852" s="14" t="s">
        <v>77</v>
      </c>
      <c r="AY852" s="215" t="s">
        <v>150</v>
      </c>
    </row>
    <row r="853" spans="1:65" s="13" customFormat="1" ht="11.25">
      <c r="B853" s="194"/>
      <c r="C853" s="195"/>
      <c r="D853" s="196" t="s">
        <v>162</v>
      </c>
      <c r="E853" s="197" t="s">
        <v>1</v>
      </c>
      <c r="F853" s="198" t="s">
        <v>976</v>
      </c>
      <c r="G853" s="195"/>
      <c r="H853" s="197" t="s">
        <v>1</v>
      </c>
      <c r="I853" s="199"/>
      <c r="J853" s="195"/>
      <c r="K853" s="195"/>
      <c r="L853" s="200"/>
      <c r="M853" s="201"/>
      <c r="N853" s="202"/>
      <c r="O853" s="202"/>
      <c r="P853" s="202"/>
      <c r="Q853" s="202"/>
      <c r="R853" s="202"/>
      <c r="S853" s="202"/>
      <c r="T853" s="203"/>
      <c r="AT853" s="204" t="s">
        <v>162</v>
      </c>
      <c r="AU853" s="204" t="s">
        <v>84</v>
      </c>
      <c r="AV853" s="13" t="s">
        <v>82</v>
      </c>
      <c r="AW853" s="13" t="s">
        <v>32</v>
      </c>
      <c r="AX853" s="13" t="s">
        <v>77</v>
      </c>
      <c r="AY853" s="204" t="s">
        <v>150</v>
      </c>
    </row>
    <row r="854" spans="1:65" s="14" customFormat="1" ht="11.25">
      <c r="B854" s="205"/>
      <c r="C854" s="206"/>
      <c r="D854" s="196" t="s">
        <v>162</v>
      </c>
      <c r="E854" s="207" t="s">
        <v>1</v>
      </c>
      <c r="F854" s="208" t="s">
        <v>82</v>
      </c>
      <c r="G854" s="206"/>
      <c r="H854" s="209">
        <v>1</v>
      </c>
      <c r="I854" s="210"/>
      <c r="J854" s="206"/>
      <c r="K854" s="206"/>
      <c r="L854" s="211"/>
      <c r="M854" s="212"/>
      <c r="N854" s="213"/>
      <c r="O854" s="213"/>
      <c r="P854" s="213"/>
      <c r="Q854" s="213"/>
      <c r="R854" s="213"/>
      <c r="S854" s="213"/>
      <c r="T854" s="214"/>
      <c r="AT854" s="215" t="s">
        <v>162</v>
      </c>
      <c r="AU854" s="215" t="s">
        <v>84</v>
      </c>
      <c r="AV854" s="14" t="s">
        <v>84</v>
      </c>
      <c r="AW854" s="14" t="s">
        <v>32</v>
      </c>
      <c r="AX854" s="14" t="s">
        <v>77</v>
      </c>
      <c r="AY854" s="215" t="s">
        <v>150</v>
      </c>
    </row>
    <row r="855" spans="1:65" s="15" customFormat="1" ht="11.25">
      <c r="B855" s="216"/>
      <c r="C855" s="217"/>
      <c r="D855" s="196" t="s">
        <v>162</v>
      </c>
      <c r="E855" s="218" t="s">
        <v>1</v>
      </c>
      <c r="F855" s="219" t="s">
        <v>166</v>
      </c>
      <c r="G855" s="217"/>
      <c r="H855" s="220">
        <v>6</v>
      </c>
      <c r="I855" s="221"/>
      <c r="J855" s="217"/>
      <c r="K855" s="217"/>
      <c r="L855" s="222"/>
      <c r="M855" s="223"/>
      <c r="N855" s="224"/>
      <c r="O855" s="224"/>
      <c r="P855" s="224"/>
      <c r="Q855" s="224"/>
      <c r="R855" s="224"/>
      <c r="S855" s="224"/>
      <c r="T855" s="225"/>
      <c r="AT855" s="226" t="s">
        <v>162</v>
      </c>
      <c r="AU855" s="226" t="s">
        <v>84</v>
      </c>
      <c r="AV855" s="15" t="s">
        <v>157</v>
      </c>
      <c r="AW855" s="15" t="s">
        <v>32</v>
      </c>
      <c r="AX855" s="15" t="s">
        <v>82</v>
      </c>
      <c r="AY855" s="226" t="s">
        <v>150</v>
      </c>
    </row>
    <row r="856" spans="1:65" s="2" customFormat="1" ht="16.5" customHeight="1">
      <c r="A856" s="34"/>
      <c r="B856" s="35"/>
      <c r="C856" s="227" t="s">
        <v>977</v>
      </c>
      <c r="D856" s="227" t="s">
        <v>224</v>
      </c>
      <c r="E856" s="228" t="s">
        <v>978</v>
      </c>
      <c r="F856" s="229" t="s">
        <v>979</v>
      </c>
      <c r="G856" s="230" t="s">
        <v>182</v>
      </c>
      <c r="H856" s="231">
        <v>6</v>
      </c>
      <c r="I856" s="232"/>
      <c r="J856" s="233">
        <f>ROUND(I856*H856,2)</f>
        <v>0</v>
      </c>
      <c r="K856" s="229" t="s">
        <v>156</v>
      </c>
      <c r="L856" s="234"/>
      <c r="M856" s="235" t="s">
        <v>1</v>
      </c>
      <c r="N856" s="236" t="s">
        <v>42</v>
      </c>
      <c r="O856" s="71"/>
      <c r="P856" s="190">
        <f>O856*H856</f>
        <v>0</v>
      </c>
      <c r="Q856" s="190">
        <v>1.2E-2</v>
      </c>
      <c r="R856" s="190">
        <f>Q856*H856</f>
        <v>7.2000000000000008E-2</v>
      </c>
      <c r="S856" s="190">
        <v>0</v>
      </c>
      <c r="T856" s="191">
        <f>S856*H856</f>
        <v>0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192" t="s">
        <v>193</v>
      </c>
      <c r="AT856" s="192" t="s">
        <v>224</v>
      </c>
      <c r="AU856" s="192" t="s">
        <v>84</v>
      </c>
      <c r="AY856" s="17" t="s">
        <v>150</v>
      </c>
      <c r="BE856" s="193">
        <f>IF(N856="základní",J856,0)</f>
        <v>0</v>
      </c>
      <c r="BF856" s="193">
        <f>IF(N856="snížená",J856,0)</f>
        <v>0</v>
      </c>
      <c r="BG856" s="193">
        <f>IF(N856="zákl. přenesená",J856,0)</f>
        <v>0</v>
      </c>
      <c r="BH856" s="193">
        <f>IF(N856="sníž. přenesená",J856,0)</f>
        <v>0</v>
      </c>
      <c r="BI856" s="193">
        <f>IF(N856="nulová",J856,0)</f>
        <v>0</v>
      </c>
      <c r="BJ856" s="17" t="s">
        <v>82</v>
      </c>
      <c r="BK856" s="193">
        <f>ROUND(I856*H856,2)</f>
        <v>0</v>
      </c>
      <c r="BL856" s="17" t="s">
        <v>157</v>
      </c>
      <c r="BM856" s="192" t="s">
        <v>980</v>
      </c>
    </row>
    <row r="857" spans="1:65" s="2" customFormat="1" ht="24.2" customHeight="1">
      <c r="A857" s="34"/>
      <c r="B857" s="35"/>
      <c r="C857" s="181" t="s">
        <v>981</v>
      </c>
      <c r="D857" s="181" t="s">
        <v>152</v>
      </c>
      <c r="E857" s="182" t="s">
        <v>982</v>
      </c>
      <c r="F857" s="183" t="s">
        <v>983</v>
      </c>
      <c r="G857" s="184" t="s">
        <v>155</v>
      </c>
      <c r="H857" s="185">
        <v>17.094000000000001</v>
      </c>
      <c r="I857" s="186"/>
      <c r="J857" s="187">
        <f>ROUND(I857*H857,2)</f>
        <v>0</v>
      </c>
      <c r="K857" s="183" t="s">
        <v>156</v>
      </c>
      <c r="L857" s="39"/>
      <c r="M857" s="188" t="s">
        <v>1</v>
      </c>
      <c r="N857" s="189" t="s">
        <v>42</v>
      </c>
      <c r="O857" s="71"/>
      <c r="P857" s="190">
        <f>O857*H857</f>
        <v>0</v>
      </c>
      <c r="Q857" s="190">
        <v>0</v>
      </c>
      <c r="R857" s="190">
        <f>Q857*H857</f>
        <v>0</v>
      </c>
      <c r="S857" s="190">
        <v>0.18099999999999999</v>
      </c>
      <c r="T857" s="191">
        <f>S857*H857</f>
        <v>3.094014</v>
      </c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R857" s="192" t="s">
        <v>157</v>
      </c>
      <c r="AT857" s="192" t="s">
        <v>152</v>
      </c>
      <c r="AU857" s="192" t="s">
        <v>84</v>
      </c>
      <c r="AY857" s="17" t="s">
        <v>150</v>
      </c>
      <c r="BE857" s="193">
        <f>IF(N857="základní",J857,0)</f>
        <v>0</v>
      </c>
      <c r="BF857" s="193">
        <f>IF(N857="snížená",J857,0)</f>
        <v>0</v>
      </c>
      <c r="BG857" s="193">
        <f>IF(N857="zákl. přenesená",J857,0)</f>
        <v>0</v>
      </c>
      <c r="BH857" s="193">
        <f>IF(N857="sníž. přenesená",J857,0)</f>
        <v>0</v>
      </c>
      <c r="BI857" s="193">
        <f>IF(N857="nulová",J857,0)</f>
        <v>0</v>
      </c>
      <c r="BJ857" s="17" t="s">
        <v>82</v>
      </c>
      <c r="BK857" s="193">
        <f>ROUND(I857*H857,2)</f>
        <v>0</v>
      </c>
      <c r="BL857" s="17" t="s">
        <v>157</v>
      </c>
      <c r="BM857" s="192" t="s">
        <v>984</v>
      </c>
    </row>
    <row r="858" spans="1:65" s="13" customFormat="1" ht="11.25">
      <c r="B858" s="194"/>
      <c r="C858" s="195"/>
      <c r="D858" s="196" t="s">
        <v>162</v>
      </c>
      <c r="E858" s="197" t="s">
        <v>1</v>
      </c>
      <c r="F858" s="198" t="s">
        <v>985</v>
      </c>
      <c r="G858" s="195"/>
      <c r="H858" s="197" t="s">
        <v>1</v>
      </c>
      <c r="I858" s="199"/>
      <c r="J858" s="195"/>
      <c r="K858" s="195"/>
      <c r="L858" s="200"/>
      <c r="M858" s="201"/>
      <c r="N858" s="202"/>
      <c r="O858" s="202"/>
      <c r="P858" s="202"/>
      <c r="Q858" s="202"/>
      <c r="R858" s="202"/>
      <c r="S858" s="202"/>
      <c r="T858" s="203"/>
      <c r="AT858" s="204" t="s">
        <v>162</v>
      </c>
      <c r="AU858" s="204" t="s">
        <v>84</v>
      </c>
      <c r="AV858" s="13" t="s">
        <v>82</v>
      </c>
      <c r="AW858" s="13" t="s">
        <v>32</v>
      </c>
      <c r="AX858" s="13" t="s">
        <v>77</v>
      </c>
      <c r="AY858" s="204" t="s">
        <v>150</v>
      </c>
    </row>
    <row r="859" spans="1:65" s="14" customFormat="1" ht="11.25">
      <c r="B859" s="205"/>
      <c r="C859" s="206"/>
      <c r="D859" s="196" t="s">
        <v>162</v>
      </c>
      <c r="E859" s="207" t="s">
        <v>1</v>
      </c>
      <c r="F859" s="208" t="s">
        <v>986</v>
      </c>
      <c r="G859" s="206"/>
      <c r="H859" s="209">
        <v>17.094000000000001</v>
      </c>
      <c r="I859" s="210"/>
      <c r="J859" s="206"/>
      <c r="K859" s="206"/>
      <c r="L859" s="211"/>
      <c r="M859" s="212"/>
      <c r="N859" s="213"/>
      <c r="O859" s="213"/>
      <c r="P859" s="213"/>
      <c r="Q859" s="213"/>
      <c r="R859" s="213"/>
      <c r="S859" s="213"/>
      <c r="T859" s="214"/>
      <c r="AT859" s="215" t="s">
        <v>162</v>
      </c>
      <c r="AU859" s="215" t="s">
        <v>84</v>
      </c>
      <c r="AV859" s="14" t="s">
        <v>84</v>
      </c>
      <c r="AW859" s="14" t="s">
        <v>32</v>
      </c>
      <c r="AX859" s="14" t="s">
        <v>82</v>
      </c>
      <c r="AY859" s="215" t="s">
        <v>150</v>
      </c>
    </row>
    <row r="860" spans="1:65" s="2" customFormat="1" ht="24.2" customHeight="1">
      <c r="A860" s="34"/>
      <c r="B860" s="35"/>
      <c r="C860" s="181" t="s">
        <v>987</v>
      </c>
      <c r="D860" s="181" t="s">
        <v>152</v>
      </c>
      <c r="E860" s="182" t="s">
        <v>988</v>
      </c>
      <c r="F860" s="183" t="s">
        <v>989</v>
      </c>
      <c r="G860" s="184" t="s">
        <v>155</v>
      </c>
      <c r="H860" s="185">
        <v>31.463999999999999</v>
      </c>
      <c r="I860" s="186"/>
      <c r="J860" s="187">
        <f>ROUND(I860*H860,2)</f>
        <v>0</v>
      </c>
      <c r="K860" s="183" t="s">
        <v>156</v>
      </c>
      <c r="L860" s="39"/>
      <c r="M860" s="188" t="s">
        <v>1</v>
      </c>
      <c r="N860" s="189" t="s">
        <v>42</v>
      </c>
      <c r="O860" s="71"/>
      <c r="P860" s="190">
        <f>O860*H860</f>
        <v>0</v>
      </c>
      <c r="Q860" s="190">
        <v>0</v>
      </c>
      <c r="R860" s="190">
        <f>Q860*H860</f>
        <v>0</v>
      </c>
      <c r="S860" s="190">
        <v>0.26100000000000001</v>
      </c>
      <c r="T860" s="191">
        <f>S860*H860</f>
        <v>8.2121040000000001</v>
      </c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R860" s="192" t="s">
        <v>157</v>
      </c>
      <c r="AT860" s="192" t="s">
        <v>152</v>
      </c>
      <c r="AU860" s="192" t="s">
        <v>84</v>
      </c>
      <c r="AY860" s="17" t="s">
        <v>150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17" t="s">
        <v>82</v>
      </c>
      <c r="BK860" s="193">
        <f>ROUND(I860*H860,2)</f>
        <v>0</v>
      </c>
      <c r="BL860" s="17" t="s">
        <v>157</v>
      </c>
      <c r="BM860" s="192" t="s">
        <v>990</v>
      </c>
    </row>
    <row r="861" spans="1:65" s="13" customFormat="1" ht="11.25">
      <c r="B861" s="194"/>
      <c r="C861" s="195"/>
      <c r="D861" s="196" t="s">
        <v>162</v>
      </c>
      <c r="E861" s="197" t="s">
        <v>1</v>
      </c>
      <c r="F861" s="198" t="s">
        <v>991</v>
      </c>
      <c r="G861" s="195"/>
      <c r="H861" s="197" t="s">
        <v>1</v>
      </c>
      <c r="I861" s="199"/>
      <c r="J861" s="195"/>
      <c r="K861" s="195"/>
      <c r="L861" s="200"/>
      <c r="M861" s="201"/>
      <c r="N861" s="202"/>
      <c r="O861" s="202"/>
      <c r="P861" s="202"/>
      <c r="Q861" s="202"/>
      <c r="R861" s="202"/>
      <c r="S861" s="202"/>
      <c r="T861" s="203"/>
      <c r="AT861" s="204" t="s">
        <v>162</v>
      </c>
      <c r="AU861" s="204" t="s">
        <v>84</v>
      </c>
      <c r="AV861" s="13" t="s">
        <v>82</v>
      </c>
      <c r="AW861" s="13" t="s">
        <v>32</v>
      </c>
      <c r="AX861" s="13" t="s">
        <v>77</v>
      </c>
      <c r="AY861" s="204" t="s">
        <v>150</v>
      </c>
    </row>
    <row r="862" spans="1:65" s="14" customFormat="1" ht="11.25">
      <c r="B862" s="205"/>
      <c r="C862" s="206"/>
      <c r="D862" s="196" t="s">
        <v>162</v>
      </c>
      <c r="E862" s="207" t="s">
        <v>1</v>
      </c>
      <c r="F862" s="208" t="s">
        <v>992</v>
      </c>
      <c r="G862" s="206"/>
      <c r="H862" s="209">
        <v>11.61</v>
      </c>
      <c r="I862" s="210"/>
      <c r="J862" s="206"/>
      <c r="K862" s="206"/>
      <c r="L862" s="211"/>
      <c r="M862" s="212"/>
      <c r="N862" s="213"/>
      <c r="O862" s="213"/>
      <c r="P862" s="213"/>
      <c r="Q862" s="213"/>
      <c r="R862" s="213"/>
      <c r="S862" s="213"/>
      <c r="T862" s="214"/>
      <c r="AT862" s="215" t="s">
        <v>162</v>
      </c>
      <c r="AU862" s="215" t="s">
        <v>84</v>
      </c>
      <c r="AV862" s="14" t="s">
        <v>84</v>
      </c>
      <c r="AW862" s="14" t="s">
        <v>32</v>
      </c>
      <c r="AX862" s="14" t="s">
        <v>77</v>
      </c>
      <c r="AY862" s="215" t="s">
        <v>150</v>
      </c>
    </row>
    <row r="863" spans="1:65" s="13" customFormat="1" ht="11.25">
      <c r="B863" s="194"/>
      <c r="C863" s="195"/>
      <c r="D863" s="196" t="s">
        <v>162</v>
      </c>
      <c r="E863" s="197" t="s">
        <v>1</v>
      </c>
      <c r="F863" s="198" t="s">
        <v>993</v>
      </c>
      <c r="G863" s="195"/>
      <c r="H863" s="197" t="s">
        <v>1</v>
      </c>
      <c r="I863" s="199"/>
      <c r="J863" s="195"/>
      <c r="K863" s="195"/>
      <c r="L863" s="200"/>
      <c r="M863" s="201"/>
      <c r="N863" s="202"/>
      <c r="O863" s="202"/>
      <c r="P863" s="202"/>
      <c r="Q863" s="202"/>
      <c r="R863" s="202"/>
      <c r="S863" s="202"/>
      <c r="T863" s="203"/>
      <c r="AT863" s="204" t="s">
        <v>162</v>
      </c>
      <c r="AU863" s="204" t="s">
        <v>84</v>
      </c>
      <c r="AV863" s="13" t="s">
        <v>82</v>
      </c>
      <c r="AW863" s="13" t="s">
        <v>32</v>
      </c>
      <c r="AX863" s="13" t="s">
        <v>77</v>
      </c>
      <c r="AY863" s="204" t="s">
        <v>150</v>
      </c>
    </row>
    <row r="864" spans="1:65" s="14" customFormat="1" ht="11.25">
      <c r="B864" s="205"/>
      <c r="C864" s="206"/>
      <c r="D864" s="196" t="s">
        <v>162</v>
      </c>
      <c r="E864" s="207" t="s">
        <v>1</v>
      </c>
      <c r="F864" s="208" t="s">
        <v>994</v>
      </c>
      <c r="G864" s="206"/>
      <c r="H864" s="209">
        <v>1.8</v>
      </c>
      <c r="I864" s="210"/>
      <c r="J864" s="206"/>
      <c r="K864" s="206"/>
      <c r="L864" s="211"/>
      <c r="M864" s="212"/>
      <c r="N864" s="213"/>
      <c r="O864" s="213"/>
      <c r="P864" s="213"/>
      <c r="Q864" s="213"/>
      <c r="R864" s="213"/>
      <c r="S864" s="213"/>
      <c r="T864" s="214"/>
      <c r="AT864" s="215" t="s">
        <v>162</v>
      </c>
      <c r="AU864" s="215" t="s">
        <v>84</v>
      </c>
      <c r="AV864" s="14" t="s">
        <v>84</v>
      </c>
      <c r="AW864" s="14" t="s">
        <v>32</v>
      </c>
      <c r="AX864" s="14" t="s">
        <v>77</v>
      </c>
      <c r="AY864" s="215" t="s">
        <v>150</v>
      </c>
    </row>
    <row r="865" spans="1:65" s="13" customFormat="1" ht="11.25">
      <c r="B865" s="194"/>
      <c r="C865" s="195"/>
      <c r="D865" s="196" t="s">
        <v>162</v>
      </c>
      <c r="E865" s="197" t="s">
        <v>1</v>
      </c>
      <c r="F865" s="198" t="s">
        <v>995</v>
      </c>
      <c r="G865" s="195"/>
      <c r="H865" s="197" t="s">
        <v>1</v>
      </c>
      <c r="I865" s="199"/>
      <c r="J865" s="195"/>
      <c r="K865" s="195"/>
      <c r="L865" s="200"/>
      <c r="M865" s="201"/>
      <c r="N865" s="202"/>
      <c r="O865" s="202"/>
      <c r="P865" s="202"/>
      <c r="Q865" s="202"/>
      <c r="R865" s="202"/>
      <c r="S865" s="202"/>
      <c r="T865" s="203"/>
      <c r="AT865" s="204" t="s">
        <v>162</v>
      </c>
      <c r="AU865" s="204" t="s">
        <v>84</v>
      </c>
      <c r="AV865" s="13" t="s">
        <v>82</v>
      </c>
      <c r="AW865" s="13" t="s">
        <v>32</v>
      </c>
      <c r="AX865" s="13" t="s">
        <v>77</v>
      </c>
      <c r="AY865" s="204" t="s">
        <v>150</v>
      </c>
    </row>
    <row r="866" spans="1:65" s="14" customFormat="1" ht="11.25">
      <c r="B866" s="205"/>
      <c r="C866" s="206"/>
      <c r="D866" s="196" t="s">
        <v>162</v>
      </c>
      <c r="E866" s="207" t="s">
        <v>1</v>
      </c>
      <c r="F866" s="208" t="s">
        <v>996</v>
      </c>
      <c r="G866" s="206"/>
      <c r="H866" s="209">
        <v>10.8</v>
      </c>
      <c r="I866" s="210"/>
      <c r="J866" s="206"/>
      <c r="K866" s="206"/>
      <c r="L866" s="211"/>
      <c r="M866" s="212"/>
      <c r="N866" s="213"/>
      <c r="O866" s="213"/>
      <c r="P866" s="213"/>
      <c r="Q866" s="213"/>
      <c r="R866" s="213"/>
      <c r="S866" s="213"/>
      <c r="T866" s="214"/>
      <c r="AT866" s="215" t="s">
        <v>162</v>
      </c>
      <c r="AU866" s="215" t="s">
        <v>84</v>
      </c>
      <c r="AV866" s="14" t="s">
        <v>84</v>
      </c>
      <c r="AW866" s="14" t="s">
        <v>32</v>
      </c>
      <c r="AX866" s="14" t="s">
        <v>77</v>
      </c>
      <c r="AY866" s="215" t="s">
        <v>150</v>
      </c>
    </row>
    <row r="867" spans="1:65" s="13" customFormat="1" ht="11.25">
      <c r="B867" s="194"/>
      <c r="C867" s="195"/>
      <c r="D867" s="196" t="s">
        <v>162</v>
      </c>
      <c r="E867" s="197" t="s">
        <v>1</v>
      </c>
      <c r="F867" s="198" t="s">
        <v>997</v>
      </c>
      <c r="G867" s="195"/>
      <c r="H867" s="197" t="s">
        <v>1</v>
      </c>
      <c r="I867" s="199"/>
      <c r="J867" s="195"/>
      <c r="K867" s="195"/>
      <c r="L867" s="200"/>
      <c r="M867" s="201"/>
      <c r="N867" s="202"/>
      <c r="O867" s="202"/>
      <c r="P867" s="202"/>
      <c r="Q867" s="202"/>
      <c r="R867" s="202"/>
      <c r="S867" s="202"/>
      <c r="T867" s="203"/>
      <c r="AT867" s="204" t="s">
        <v>162</v>
      </c>
      <c r="AU867" s="204" t="s">
        <v>84</v>
      </c>
      <c r="AV867" s="13" t="s">
        <v>82</v>
      </c>
      <c r="AW867" s="13" t="s">
        <v>32</v>
      </c>
      <c r="AX867" s="13" t="s">
        <v>77</v>
      </c>
      <c r="AY867" s="204" t="s">
        <v>150</v>
      </c>
    </row>
    <row r="868" spans="1:65" s="14" customFormat="1" ht="11.25">
      <c r="B868" s="205"/>
      <c r="C868" s="206"/>
      <c r="D868" s="196" t="s">
        <v>162</v>
      </c>
      <c r="E868" s="207" t="s">
        <v>1</v>
      </c>
      <c r="F868" s="208" t="s">
        <v>998</v>
      </c>
      <c r="G868" s="206"/>
      <c r="H868" s="209">
        <v>7.2539999999999996</v>
      </c>
      <c r="I868" s="210"/>
      <c r="J868" s="206"/>
      <c r="K868" s="206"/>
      <c r="L868" s="211"/>
      <c r="M868" s="212"/>
      <c r="N868" s="213"/>
      <c r="O868" s="213"/>
      <c r="P868" s="213"/>
      <c r="Q868" s="213"/>
      <c r="R868" s="213"/>
      <c r="S868" s="213"/>
      <c r="T868" s="214"/>
      <c r="AT868" s="215" t="s">
        <v>162</v>
      </c>
      <c r="AU868" s="215" t="s">
        <v>84</v>
      </c>
      <c r="AV868" s="14" t="s">
        <v>84</v>
      </c>
      <c r="AW868" s="14" t="s">
        <v>32</v>
      </c>
      <c r="AX868" s="14" t="s">
        <v>77</v>
      </c>
      <c r="AY868" s="215" t="s">
        <v>150</v>
      </c>
    </row>
    <row r="869" spans="1:65" s="15" customFormat="1" ht="11.25">
      <c r="B869" s="216"/>
      <c r="C869" s="217"/>
      <c r="D869" s="196" t="s">
        <v>162</v>
      </c>
      <c r="E869" s="218" t="s">
        <v>1</v>
      </c>
      <c r="F869" s="219" t="s">
        <v>166</v>
      </c>
      <c r="G869" s="217"/>
      <c r="H869" s="220">
        <v>31.463999999999999</v>
      </c>
      <c r="I869" s="221"/>
      <c r="J869" s="217"/>
      <c r="K869" s="217"/>
      <c r="L869" s="222"/>
      <c r="M869" s="223"/>
      <c r="N869" s="224"/>
      <c r="O869" s="224"/>
      <c r="P869" s="224"/>
      <c r="Q869" s="224"/>
      <c r="R869" s="224"/>
      <c r="S869" s="224"/>
      <c r="T869" s="225"/>
      <c r="AT869" s="226" t="s">
        <v>162</v>
      </c>
      <c r="AU869" s="226" t="s">
        <v>84</v>
      </c>
      <c r="AV869" s="15" t="s">
        <v>157</v>
      </c>
      <c r="AW869" s="15" t="s">
        <v>32</v>
      </c>
      <c r="AX869" s="15" t="s">
        <v>82</v>
      </c>
      <c r="AY869" s="226" t="s">
        <v>150</v>
      </c>
    </row>
    <row r="870" spans="1:65" s="2" customFormat="1" ht="24.2" customHeight="1">
      <c r="A870" s="34"/>
      <c r="B870" s="35"/>
      <c r="C870" s="181" t="s">
        <v>999</v>
      </c>
      <c r="D870" s="181" t="s">
        <v>152</v>
      </c>
      <c r="E870" s="182" t="s">
        <v>1000</v>
      </c>
      <c r="F870" s="183" t="s">
        <v>1001</v>
      </c>
      <c r="G870" s="184" t="s">
        <v>155</v>
      </c>
      <c r="H870" s="185">
        <v>8.7899999999999991</v>
      </c>
      <c r="I870" s="186"/>
      <c r="J870" s="187">
        <f>ROUND(I870*H870,2)</f>
        <v>0</v>
      </c>
      <c r="K870" s="183" t="s">
        <v>156</v>
      </c>
      <c r="L870" s="39"/>
      <c r="M870" s="188" t="s">
        <v>1</v>
      </c>
      <c r="N870" s="189" t="s">
        <v>42</v>
      </c>
      <c r="O870" s="71"/>
      <c r="P870" s="190">
        <f>O870*H870</f>
        <v>0</v>
      </c>
      <c r="Q870" s="190">
        <v>0</v>
      </c>
      <c r="R870" s="190">
        <f>Q870*H870</f>
        <v>0</v>
      </c>
      <c r="S870" s="190">
        <v>0.27900000000000003</v>
      </c>
      <c r="T870" s="191">
        <f>S870*H870</f>
        <v>2.45241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192" t="s">
        <v>157</v>
      </c>
      <c r="AT870" s="192" t="s">
        <v>152</v>
      </c>
      <c r="AU870" s="192" t="s">
        <v>84</v>
      </c>
      <c r="AY870" s="17" t="s">
        <v>150</v>
      </c>
      <c r="BE870" s="193">
        <f>IF(N870="základní",J870,0)</f>
        <v>0</v>
      </c>
      <c r="BF870" s="193">
        <f>IF(N870="snížená",J870,0)</f>
        <v>0</v>
      </c>
      <c r="BG870" s="193">
        <f>IF(N870="zákl. přenesená",J870,0)</f>
        <v>0</v>
      </c>
      <c r="BH870" s="193">
        <f>IF(N870="sníž. přenesená",J870,0)</f>
        <v>0</v>
      </c>
      <c r="BI870" s="193">
        <f>IF(N870="nulová",J870,0)</f>
        <v>0</v>
      </c>
      <c r="BJ870" s="17" t="s">
        <v>82</v>
      </c>
      <c r="BK870" s="193">
        <f>ROUND(I870*H870,2)</f>
        <v>0</v>
      </c>
      <c r="BL870" s="17" t="s">
        <v>157</v>
      </c>
      <c r="BM870" s="192" t="s">
        <v>1002</v>
      </c>
    </row>
    <row r="871" spans="1:65" s="14" customFormat="1" ht="11.25">
      <c r="B871" s="205"/>
      <c r="C871" s="206"/>
      <c r="D871" s="196" t="s">
        <v>162</v>
      </c>
      <c r="E871" s="207" t="s">
        <v>1</v>
      </c>
      <c r="F871" s="208" t="s">
        <v>1003</v>
      </c>
      <c r="G871" s="206"/>
      <c r="H871" s="209">
        <v>8.7899999999999991</v>
      </c>
      <c r="I871" s="210"/>
      <c r="J871" s="206"/>
      <c r="K871" s="206"/>
      <c r="L871" s="211"/>
      <c r="M871" s="212"/>
      <c r="N871" s="213"/>
      <c r="O871" s="213"/>
      <c r="P871" s="213"/>
      <c r="Q871" s="213"/>
      <c r="R871" s="213"/>
      <c r="S871" s="213"/>
      <c r="T871" s="214"/>
      <c r="AT871" s="215" t="s">
        <v>162</v>
      </c>
      <c r="AU871" s="215" t="s">
        <v>84</v>
      </c>
      <c r="AV871" s="14" t="s">
        <v>84</v>
      </c>
      <c r="AW871" s="14" t="s">
        <v>32</v>
      </c>
      <c r="AX871" s="14" t="s">
        <v>82</v>
      </c>
      <c r="AY871" s="215" t="s">
        <v>150</v>
      </c>
    </row>
    <row r="872" spans="1:65" s="2" customFormat="1" ht="16.5" customHeight="1">
      <c r="A872" s="34"/>
      <c r="B872" s="35"/>
      <c r="C872" s="181" t="s">
        <v>1004</v>
      </c>
      <c r="D872" s="181" t="s">
        <v>152</v>
      </c>
      <c r="E872" s="182" t="s">
        <v>1005</v>
      </c>
      <c r="F872" s="183" t="s">
        <v>1006</v>
      </c>
      <c r="G872" s="184" t="s">
        <v>170</v>
      </c>
      <c r="H872" s="185">
        <v>11.79</v>
      </c>
      <c r="I872" s="186"/>
      <c r="J872" s="187">
        <f>ROUND(I872*H872,2)</f>
        <v>0</v>
      </c>
      <c r="K872" s="183" t="s">
        <v>156</v>
      </c>
      <c r="L872" s="39"/>
      <c r="M872" s="188" t="s">
        <v>1</v>
      </c>
      <c r="N872" s="189" t="s">
        <v>42</v>
      </c>
      <c r="O872" s="71"/>
      <c r="P872" s="190">
        <f>O872*H872</f>
        <v>0</v>
      </c>
      <c r="Q872" s="190">
        <v>0</v>
      </c>
      <c r="R872" s="190">
        <f>Q872*H872</f>
        <v>0</v>
      </c>
      <c r="S872" s="190">
        <v>2.4</v>
      </c>
      <c r="T872" s="191">
        <f>S872*H872</f>
        <v>28.295999999999996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192" t="s">
        <v>157</v>
      </c>
      <c r="AT872" s="192" t="s">
        <v>152</v>
      </c>
      <c r="AU872" s="192" t="s">
        <v>84</v>
      </c>
      <c r="AY872" s="17" t="s">
        <v>150</v>
      </c>
      <c r="BE872" s="193">
        <f>IF(N872="základní",J872,0)</f>
        <v>0</v>
      </c>
      <c r="BF872" s="193">
        <f>IF(N872="snížená",J872,0)</f>
        <v>0</v>
      </c>
      <c r="BG872" s="193">
        <f>IF(N872="zákl. přenesená",J872,0)</f>
        <v>0</v>
      </c>
      <c r="BH872" s="193">
        <f>IF(N872="sníž. přenesená",J872,0)</f>
        <v>0</v>
      </c>
      <c r="BI872" s="193">
        <f>IF(N872="nulová",J872,0)</f>
        <v>0</v>
      </c>
      <c r="BJ872" s="17" t="s">
        <v>82</v>
      </c>
      <c r="BK872" s="193">
        <f>ROUND(I872*H872,2)</f>
        <v>0</v>
      </c>
      <c r="BL872" s="17" t="s">
        <v>157</v>
      </c>
      <c r="BM872" s="192" t="s">
        <v>1007</v>
      </c>
    </row>
    <row r="873" spans="1:65" s="14" customFormat="1" ht="11.25">
      <c r="B873" s="205"/>
      <c r="C873" s="206"/>
      <c r="D873" s="196" t="s">
        <v>162</v>
      </c>
      <c r="E873" s="207" t="s">
        <v>1</v>
      </c>
      <c r="F873" s="208" t="s">
        <v>1008</v>
      </c>
      <c r="G873" s="206"/>
      <c r="H873" s="209">
        <v>2.036</v>
      </c>
      <c r="I873" s="210"/>
      <c r="J873" s="206"/>
      <c r="K873" s="206"/>
      <c r="L873" s="211"/>
      <c r="M873" s="212"/>
      <c r="N873" s="213"/>
      <c r="O873" s="213"/>
      <c r="P873" s="213"/>
      <c r="Q873" s="213"/>
      <c r="R873" s="213"/>
      <c r="S873" s="213"/>
      <c r="T873" s="214"/>
      <c r="AT873" s="215" t="s">
        <v>162</v>
      </c>
      <c r="AU873" s="215" t="s">
        <v>84</v>
      </c>
      <c r="AV873" s="14" t="s">
        <v>84</v>
      </c>
      <c r="AW873" s="14" t="s">
        <v>32</v>
      </c>
      <c r="AX873" s="14" t="s">
        <v>77</v>
      </c>
      <c r="AY873" s="215" t="s">
        <v>150</v>
      </c>
    </row>
    <row r="874" spans="1:65" s="14" customFormat="1" ht="11.25">
      <c r="B874" s="205"/>
      <c r="C874" s="206"/>
      <c r="D874" s="196" t="s">
        <v>162</v>
      </c>
      <c r="E874" s="207" t="s">
        <v>1</v>
      </c>
      <c r="F874" s="208" t="s">
        <v>1009</v>
      </c>
      <c r="G874" s="206"/>
      <c r="H874" s="209">
        <v>9.7539999999999996</v>
      </c>
      <c r="I874" s="210"/>
      <c r="J874" s="206"/>
      <c r="K874" s="206"/>
      <c r="L874" s="211"/>
      <c r="M874" s="212"/>
      <c r="N874" s="213"/>
      <c r="O874" s="213"/>
      <c r="P874" s="213"/>
      <c r="Q874" s="213"/>
      <c r="R874" s="213"/>
      <c r="S874" s="213"/>
      <c r="T874" s="214"/>
      <c r="AT874" s="215" t="s">
        <v>162</v>
      </c>
      <c r="AU874" s="215" t="s">
        <v>84</v>
      </c>
      <c r="AV874" s="14" t="s">
        <v>84</v>
      </c>
      <c r="AW874" s="14" t="s">
        <v>32</v>
      </c>
      <c r="AX874" s="14" t="s">
        <v>77</v>
      </c>
      <c r="AY874" s="215" t="s">
        <v>150</v>
      </c>
    </row>
    <row r="875" spans="1:65" s="15" customFormat="1" ht="11.25">
      <c r="B875" s="216"/>
      <c r="C875" s="217"/>
      <c r="D875" s="196" t="s">
        <v>162</v>
      </c>
      <c r="E875" s="218" t="s">
        <v>1</v>
      </c>
      <c r="F875" s="219" t="s">
        <v>166</v>
      </c>
      <c r="G875" s="217"/>
      <c r="H875" s="220">
        <v>11.79</v>
      </c>
      <c r="I875" s="221"/>
      <c r="J875" s="217"/>
      <c r="K875" s="217"/>
      <c r="L875" s="222"/>
      <c r="M875" s="223"/>
      <c r="N875" s="224"/>
      <c r="O875" s="224"/>
      <c r="P875" s="224"/>
      <c r="Q875" s="224"/>
      <c r="R875" s="224"/>
      <c r="S875" s="224"/>
      <c r="T875" s="225"/>
      <c r="AT875" s="226" t="s">
        <v>162</v>
      </c>
      <c r="AU875" s="226" t="s">
        <v>84</v>
      </c>
      <c r="AV875" s="15" t="s">
        <v>157</v>
      </c>
      <c r="AW875" s="15" t="s">
        <v>32</v>
      </c>
      <c r="AX875" s="15" t="s">
        <v>82</v>
      </c>
      <c r="AY875" s="226" t="s">
        <v>150</v>
      </c>
    </row>
    <row r="876" spans="1:65" s="2" customFormat="1" ht="33" customHeight="1">
      <c r="A876" s="34"/>
      <c r="B876" s="35"/>
      <c r="C876" s="181" t="s">
        <v>1010</v>
      </c>
      <c r="D876" s="181" t="s">
        <v>152</v>
      </c>
      <c r="E876" s="182" t="s">
        <v>1011</v>
      </c>
      <c r="F876" s="183" t="s">
        <v>1012</v>
      </c>
      <c r="G876" s="184" t="s">
        <v>170</v>
      </c>
      <c r="H876" s="185">
        <v>37.350999999999999</v>
      </c>
      <c r="I876" s="186"/>
      <c r="J876" s="187">
        <f>ROUND(I876*H876,2)</f>
        <v>0</v>
      </c>
      <c r="K876" s="183" t="s">
        <v>156</v>
      </c>
      <c r="L876" s="39"/>
      <c r="M876" s="188" t="s">
        <v>1</v>
      </c>
      <c r="N876" s="189" t="s">
        <v>42</v>
      </c>
      <c r="O876" s="71"/>
      <c r="P876" s="190">
        <f>O876*H876</f>
        <v>0</v>
      </c>
      <c r="Q876" s="190">
        <v>0</v>
      </c>
      <c r="R876" s="190">
        <f>Q876*H876</f>
        <v>0</v>
      </c>
      <c r="S876" s="190">
        <v>1.6</v>
      </c>
      <c r="T876" s="191">
        <f>S876*H876</f>
        <v>59.761600000000001</v>
      </c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R876" s="192" t="s">
        <v>157</v>
      </c>
      <c r="AT876" s="192" t="s">
        <v>152</v>
      </c>
      <c r="AU876" s="192" t="s">
        <v>84</v>
      </c>
      <c r="AY876" s="17" t="s">
        <v>150</v>
      </c>
      <c r="BE876" s="193">
        <f>IF(N876="základní",J876,0)</f>
        <v>0</v>
      </c>
      <c r="BF876" s="193">
        <f>IF(N876="snížená",J876,0)</f>
        <v>0</v>
      </c>
      <c r="BG876" s="193">
        <f>IF(N876="zákl. přenesená",J876,0)</f>
        <v>0</v>
      </c>
      <c r="BH876" s="193">
        <f>IF(N876="sníž. přenesená",J876,0)</f>
        <v>0</v>
      </c>
      <c r="BI876" s="193">
        <f>IF(N876="nulová",J876,0)</f>
        <v>0</v>
      </c>
      <c r="BJ876" s="17" t="s">
        <v>82</v>
      </c>
      <c r="BK876" s="193">
        <f>ROUND(I876*H876,2)</f>
        <v>0</v>
      </c>
      <c r="BL876" s="17" t="s">
        <v>157</v>
      </c>
      <c r="BM876" s="192" t="s">
        <v>1013</v>
      </c>
    </row>
    <row r="877" spans="1:65" s="13" customFormat="1" ht="11.25">
      <c r="B877" s="194"/>
      <c r="C877" s="195"/>
      <c r="D877" s="196" t="s">
        <v>162</v>
      </c>
      <c r="E877" s="197" t="s">
        <v>1</v>
      </c>
      <c r="F877" s="198" t="s">
        <v>704</v>
      </c>
      <c r="G877" s="195"/>
      <c r="H877" s="197" t="s">
        <v>1</v>
      </c>
      <c r="I877" s="199"/>
      <c r="J877" s="195"/>
      <c r="K877" s="195"/>
      <c r="L877" s="200"/>
      <c r="M877" s="201"/>
      <c r="N877" s="202"/>
      <c r="O877" s="202"/>
      <c r="P877" s="202"/>
      <c r="Q877" s="202"/>
      <c r="R877" s="202"/>
      <c r="S877" s="202"/>
      <c r="T877" s="203"/>
      <c r="AT877" s="204" t="s">
        <v>162</v>
      </c>
      <c r="AU877" s="204" t="s">
        <v>84</v>
      </c>
      <c r="AV877" s="13" t="s">
        <v>82</v>
      </c>
      <c r="AW877" s="13" t="s">
        <v>32</v>
      </c>
      <c r="AX877" s="13" t="s">
        <v>77</v>
      </c>
      <c r="AY877" s="204" t="s">
        <v>150</v>
      </c>
    </row>
    <row r="878" spans="1:65" s="14" customFormat="1" ht="11.25">
      <c r="B878" s="205"/>
      <c r="C878" s="206"/>
      <c r="D878" s="196" t="s">
        <v>162</v>
      </c>
      <c r="E878" s="207" t="s">
        <v>1</v>
      </c>
      <c r="F878" s="208" t="s">
        <v>1014</v>
      </c>
      <c r="G878" s="206"/>
      <c r="H878" s="209">
        <v>6.6390000000000002</v>
      </c>
      <c r="I878" s="210"/>
      <c r="J878" s="206"/>
      <c r="K878" s="206"/>
      <c r="L878" s="211"/>
      <c r="M878" s="212"/>
      <c r="N878" s="213"/>
      <c r="O878" s="213"/>
      <c r="P878" s="213"/>
      <c r="Q878" s="213"/>
      <c r="R878" s="213"/>
      <c r="S878" s="213"/>
      <c r="T878" s="214"/>
      <c r="AT878" s="215" t="s">
        <v>162</v>
      </c>
      <c r="AU878" s="215" t="s">
        <v>84</v>
      </c>
      <c r="AV878" s="14" t="s">
        <v>84</v>
      </c>
      <c r="AW878" s="14" t="s">
        <v>32</v>
      </c>
      <c r="AX878" s="14" t="s">
        <v>77</v>
      </c>
      <c r="AY878" s="215" t="s">
        <v>150</v>
      </c>
    </row>
    <row r="879" spans="1:65" s="13" customFormat="1" ht="11.25">
      <c r="B879" s="194"/>
      <c r="C879" s="195"/>
      <c r="D879" s="196" t="s">
        <v>162</v>
      </c>
      <c r="E879" s="197" t="s">
        <v>1</v>
      </c>
      <c r="F879" s="198" t="s">
        <v>706</v>
      </c>
      <c r="G879" s="195"/>
      <c r="H879" s="197" t="s">
        <v>1</v>
      </c>
      <c r="I879" s="199"/>
      <c r="J879" s="195"/>
      <c r="K879" s="195"/>
      <c r="L879" s="200"/>
      <c r="M879" s="201"/>
      <c r="N879" s="202"/>
      <c r="O879" s="202"/>
      <c r="P879" s="202"/>
      <c r="Q879" s="202"/>
      <c r="R879" s="202"/>
      <c r="S879" s="202"/>
      <c r="T879" s="203"/>
      <c r="AT879" s="204" t="s">
        <v>162</v>
      </c>
      <c r="AU879" s="204" t="s">
        <v>84</v>
      </c>
      <c r="AV879" s="13" t="s">
        <v>82</v>
      </c>
      <c r="AW879" s="13" t="s">
        <v>32</v>
      </c>
      <c r="AX879" s="13" t="s">
        <v>77</v>
      </c>
      <c r="AY879" s="204" t="s">
        <v>150</v>
      </c>
    </row>
    <row r="880" spans="1:65" s="14" customFormat="1" ht="11.25">
      <c r="B880" s="205"/>
      <c r="C880" s="206"/>
      <c r="D880" s="196" t="s">
        <v>162</v>
      </c>
      <c r="E880" s="207" t="s">
        <v>1</v>
      </c>
      <c r="F880" s="208" t="s">
        <v>1015</v>
      </c>
      <c r="G880" s="206"/>
      <c r="H880" s="209">
        <v>9.8460000000000001</v>
      </c>
      <c r="I880" s="210"/>
      <c r="J880" s="206"/>
      <c r="K880" s="206"/>
      <c r="L880" s="211"/>
      <c r="M880" s="212"/>
      <c r="N880" s="213"/>
      <c r="O880" s="213"/>
      <c r="P880" s="213"/>
      <c r="Q880" s="213"/>
      <c r="R880" s="213"/>
      <c r="S880" s="213"/>
      <c r="T880" s="214"/>
      <c r="AT880" s="215" t="s">
        <v>162</v>
      </c>
      <c r="AU880" s="215" t="s">
        <v>84</v>
      </c>
      <c r="AV880" s="14" t="s">
        <v>84</v>
      </c>
      <c r="AW880" s="14" t="s">
        <v>32</v>
      </c>
      <c r="AX880" s="14" t="s">
        <v>77</v>
      </c>
      <c r="AY880" s="215" t="s">
        <v>150</v>
      </c>
    </row>
    <row r="881" spans="1:65" s="13" customFormat="1" ht="11.25">
      <c r="B881" s="194"/>
      <c r="C881" s="195"/>
      <c r="D881" s="196" t="s">
        <v>162</v>
      </c>
      <c r="E881" s="197" t="s">
        <v>1</v>
      </c>
      <c r="F881" s="198" t="s">
        <v>708</v>
      </c>
      <c r="G881" s="195"/>
      <c r="H881" s="197" t="s">
        <v>1</v>
      </c>
      <c r="I881" s="199"/>
      <c r="J881" s="195"/>
      <c r="K881" s="195"/>
      <c r="L881" s="200"/>
      <c r="M881" s="201"/>
      <c r="N881" s="202"/>
      <c r="O881" s="202"/>
      <c r="P881" s="202"/>
      <c r="Q881" s="202"/>
      <c r="R881" s="202"/>
      <c r="S881" s="202"/>
      <c r="T881" s="203"/>
      <c r="AT881" s="204" t="s">
        <v>162</v>
      </c>
      <c r="AU881" s="204" t="s">
        <v>84</v>
      </c>
      <c r="AV881" s="13" t="s">
        <v>82</v>
      </c>
      <c r="AW881" s="13" t="s">
        <v>32</v>
      </c>
      <c r="AX881" s="13" t="s">
        <v>77</v>
      </c>
      <c r="AY881" s="204" t="s">
        <v>150</v>
      </c>
    </row>
    <row r="882" spans="1:65" s="14" customFormat="1" ht="11.25">
      <c r="B882" s="205"/>
      <c r="C882" s="206"/>
      <c r="D882" s="196" t="s">
        <v>162</v>
      </c>
      <c r="E882" s="207" t="s">
        <v>1</v>
      </c>
      <c r="F882" s="208" t="s">
        <v>1016</v>
      </c>
      <c r="G882" s="206"/>
      <c r="H882" s="209">
        <v>0.72599999999999998</v>
      </c>
      <c r="I882" s="210"/>
      <c r="J882" s="206"/>
      <c r="K882" s="206"/>
      <c r="L882" s="211"/>
      <c r="M882" s="212"/>
      <c r="N882" s="213"/>
      <c r="O882" s="213"/>
      <c r="P882" s="213"/>
      <c r="Q882" s="213"/>
      <c r="R882" s="213"/>
      <c r="S882" s="213"/>
      <c r="T882" s="214"/>
      <c r="AT882" s="215" t="s">
        <v>162</v>
      </c>
      <c r="AU882" s="215" t="s">
        <v>84</v>
      </c>
      <c r="AV882" s="14" t="s">
        <v>84</v>
      </c>
      <c r="AW882" s="14" t="s">
        <v>32</v>
      </c>
      <c r="AX882" s="14" t="s">
        <v>77</v>
      </c>
      <c r="AY882" s="215" t="s">
        <v>150</v>
      </c>
    </row>
    <row r="883" spans="1:65" s="13" customFormat="1" ht="11.25">
      <c r="B883" s="194"/>
      <c r="C883" s="195"/>
      <c r="D883" s="196" t="s">
        <v>162</v>
      </c>
      <c r="E883" s="197" t="s">
        <v>1</v>
      </c>
      <c r="F883" s="198" t="s">
        <v>710</v>
      </c>
      <c r="G883" s="195"/>
      <c r="H883" s="197" t="s">
        <v>1</v>
      </c>
      <c r="I883" s="199"/>
      <c r="J883" s="195"/>
      <c r="K883" s="195"/>
      <c r="L883" s="200"/>
      <c r="M883" s="201"/>
      <c r="N883" s="202"/>
      <c r="O883" s="202"/>
      <c r="P883" s="202"/>
      <c r="Q883" s="202"/>
      <c r="R883" s="202"/>
      <c r="S883" s="202"/>
      <c r="T883" s="203"/>
      <c r="AT883" s="204" t="s">
        <v>162</v>
      </c>
      <c r="AU883" s="204" t="s">
        <v>84</v>
      </c>
      <c r="AV883" s="13" t="s">
        <v>82</v>
      </c>
      <c r="AW883" s="13" t="s">
        <v>32</v>
      </c>
      <c r="AX883" s="13" t="s">
        <v>77</v>
      </c>
      <c r="AY883" s="204" t="s">
        <v>150</v>
      </c>
    </row>
    <row r="884" spans="1:65" s="14" customFormat="1" ht="11.25">
      <c r="B884" s="205"/>
      <c r="C884" s="206"/>
      <c r="D884" s="196" t="s">
        <v>162</v>
      </c>
      <c r="E884" s="207" t="s">
        <v>1</v>
      </c>
      <c r="F884" s="208" t="s">
        <v>1017</v>
      </c>
      <c r="G884" s="206"/>
      <c r="H884" s="209">
        <v>1.3280000000000001</v>
      </c>
      <c r="I884" s="210"/>
      <c r="J884" s="206"/>
      <c r="K884" s="206"/>
      <c r="L884" s="211"/>
      <c r="M884" s="212"/>
      <c r="N884" s="213"/>
      <c r="O884" s="213"/>
      <c r="P884" s="213"/>
      <c r="Q884" s="213"/>
      <c r="R884" s="213"/>
      <c r="S884" s="213"/>
      <c r="T884" s="214"/>
      <c r="AT884" s="215" t="s">
        <v>162</v>
      </c>
      <c r="AU884" s="215" t="s">
        <v>84</v>
      </c>
      <c r="AV884" s="14" t="s">
        <v>84</v>
      </c>
      <c r="AW884" s="14" t="s">
        <v>32</v>
      </c>
      <c r="AX884" s="14" t="s">
        <v>77</v>
      </c>
      <c r="AY884" s="215" t="s">
        <v>150</v>
      </c>
    </row>
    <row r="885" spans="1:65" s="13" customFormat="1" ht="11.25">
      <c r="B885" s="194"/>
      <c r="C885" s="195"/>
      <c r="D885" s="196" t="s">
        <v>162</v>
      </c>
      <c r="E885" s="197" t="s">
        <v>1</v>
      </c>
      <c r="F885" s="198" t="s">
        <v>712</v>
      </c>
      <c r="G885" s="195"/>
      <c r="H885" s="197" t="s">
        <v>1</v>
      </c>
      <c r="I885" s="199"/>
      <c r="J885" s="195"/>
      <c r="K885" s="195"/>
      <c r="L885" s="200"/>
      <c r="M885" s="201"/>
      <c r="N885" s="202"/>
      <c r="O885" s="202"/>
      <c r="P885" s="202"/>
      <c r="Q885" s="202"/>
      <c r="R885" s="202"/>
      <c r="S885" s="202"/>
      <c r="T885" s="203"/>
      <c r="AT885" s="204" t="s">
        <v>162</v>
      </c>
      <c r="AU885" s="204" t="s">
        <v>84</v>
      </c>
      <c r="AV885" s="13" t="s">
        <v>82</v>
      </c>
      <c r="AW885" s="13" t="s">
        <v>32</v>
      </c>
      <c r="AX885" s="13" t="s">
        <v>77</v>
      </c>
      <c r="AY885" s="204" t="s">
        <v>150</v>
      </c>
    </row>
    <row r="886" spans="1:65" s="14" customFormat="1" ht="11.25">
      <c r="B886" s="205"/>
      <c r="C886" s="206"/>
      <c r="D886" s="196" t="s">
        <v>162</v>
      </c>
      <c r="E886" s="207" t="s">
        <v>1</v>
      </c>
      <c r="F886" s="208" t="s">
        <v>1018</v>
      </c>
      <c r="G886" s="206"/>
      <c r="H886" s="209">
        <v>6.2110000000000003</v>
      </c>
      <c r="I886" s="210"/>
      <c r="J886" s="206"/>
      <c r="K886" s="206"/>
      <c r="L886" s="211"/>
      <c r="M886" s="212"/>
      <c r="N886" s="213"/>
      <c r="O886" s="213"/>
      <c r="P886" s="213"/>
      <c r="Q886" s="213"/>
      <c r="R886" s="213"/>
      <c r="S886" s="213"/>
      <c r="T886" s="214"/>
      <c r="AT886" s="215" t="s">
        <v>162</v>
      </c>
      <c r="AU886" s="215" t="s">
        <v>84</v>
      </c>
      <c r="AV886" s="14" t="s">
        <v>84</v>
      </c>
      <c r="AW886" s="14" t="s">
        <v>32</v>
      </c>
      <c r="AX886" s="14" t="s">
        <v>77</v>
      </c>
      <c r="AY886" s="215" t="s">
        <v>150</v>
      </c>
    </row>
    <row r="887" spans="1:65" s="13" customFormat="1" ht="11.25">
      <c r="B887" s="194"/>
      <c r="C887" s="195"/>
      <c r="D887" s="196" t="s">
        <v>162</v>
      </c>
      <c r="E887" s="197" t="s">
        <v>1</v>
      </c>
      <c r="F887" s="198" t="s">
        <v>714</v>
      </c>
      <c r="G887" s="195"/>
      <c r="H887" s="197" t="s">
        <v>1</v>
      </c>
      <c r="I887" s="199"/>
      <c r="J887" s="195"/>
      <c r="K887" s="195"/>
      <c r="L887" s="200"/>
      <c r="M887" s="201"/>
      <c r="N887" s="202"/>
      <c r="O887" s="202"/>
      <c r="P887" s="202"/>
      <c r="Q887" s="202"/>
      <c r="R887" s="202"/>
      <c r="S887" s="202"/>
      <c r="T887" s="203"/>
      <c r="AT887" s="204" t="s">
        <v>162</v>
      </c>
      <c r="AU887" s="204" t="s">
        <v>84</v>
      </c>
      <c r="AV887" s="13" t="s">
        <v>82</v>
      </c>
      <c r="AW887" s="13" t="s">
        <v>32</v>
      </c>
      <c r="AX887" s="13" t="s">
        <v>77</v>
      </c>
      <c r="AY887" s="204" t="s">
        <v>150</v>
      </c>
    </row>
    <row r="888" spans="1:65" s="14" customFormat="1" ht="11.25">
      <c r="B888" s="205"/>
      <c r="C888" s="206"/>
      <c r="D888" s="196" t="s">
        <v>162</v>
      </c>
      <c r="E888" s="207" t="s">
        <v>1</v>
      </c>
      <c r="F888" s="208" t="s">
        <v>1019</v>
      </c>
      <c r="G888" s="206"/>
      <c r="H888" s="209">
        <v>10.866</v>
      </c>
      <c r="I888" s="210"/>
      <c r="J888" s="206"/>
      <c r="K888" s="206"/>
      <c r="L888" s="211"/>
      <c r="M888" s="212"/>
      <c r="N888" s="213"/>
      <c r="O888" s="213"/>
      <c r="P888" s="213"/>
      <c r="Q888" s="213"/>
      <c r="R888" s="213"/>
      <c r="S888" s="213"/>
      <c r="T888" s="214"/>
      <c r="AT888" s="215" t="s">
        <v>162</v>
      </c>
      <c r="AU888" s="215" t="s">
        <v>84</v>
      </c>
      <c r="AV888" s="14" t="s">
        <v>84</v>
      </c>
      <c r="AW888" s="14" t="s">
        <v>32</v>
      </c>
      <c r="AX888" s="14" t="s">
        <v>77</v>
      </c>
      <c r="AY888" s="215" t="s">
        <v>150</v>
      </c>
    </row>
    <row r="889" spans="1:65" s="13" customFormat="1" ht="11.25">
      <c r="B889" s="194"/>
      <c r="C889" s="195"/>
      <c r="D889" s="196" t="s">
        <v>162</v>
      </c>
      <c r="E889" s="197" t="s">
        <v>1</v>
      </c>
      <c r="F889" s="198" t="s">
        <v>716</v>
      </c>
      <c r="G889" s="195"/>
      <c r="H889" s="197" t="s">
        <v>1</v>
      </c>
      <c r="I889" s="199"/>
      <c r="J889" s="195"/>
      <c r="K889" s="195"/>
      <c r="L889" s="200"/>
      <c r="M889" s="201"/>
      <c r="N889" s="202"/>
      <c r="O889" s="202"/>
      <c r="P889" s="202"/>
      <c r="Q889" s="202"/>
      <c r="R889" s="202"/>
      <c r="S889" s="202"/>
      <c r="T889" s="203"/>
      <c r="AT889" s="204" t="s">
        <v>162</v>
      </c>
      <c r="AU889" s="204" t="s">
        <v>84</v>
      </c>
      <c r="AV889" s="13" t="s">
        <v>82</v>
      </c>
      <c r="AW889" s="13" t="s">
        <v>32</v>
      </c>
      <c r="AX889" s="13" t="s">
        <v>77</v>
      </c>
      <c r="AY889" s="204" t="s">
        <v>150</v>
      </c>
    </row>
    <row r="890" spans="1:65" s="14" customFormat="1" ht="11.25">
      <c r="B890" s="205"/>
      <c r="C890" s="206"/>
      <c r="D890" s="196" t="s">
        <v>162</v>
      </c>
      <c r="E890" s="207" t="s">
        <v>1</v>
      </c>
      <c r="F890" s="208" t="s">
        <v>1020</v>
      </c>
      <c r="G890" s="206"/>
      <c r="H890" s="209">
        <v>0.41599999999999998</v>
      </c>
      <c r="I890" s="210"/>
      <c r="J890" s="206"/>
      <c r="K890" s="206"/>
      <c r="L890" s="211"/>
      <c r="M890" s="212"/>
      <c r="N890" s="213"/>
      <c r="O890" s="213"/>
      <c r="P890" s="213"/>
      <c r="Q890" s="213"/>
      <c r="R890" s="213"/>
      <c r="S890" s="213"/>
      <c r="T890" s="214"/>
      <c r="AT890" s="215" t="s">
        <v>162</v>
      </c>
      <c r="AU890" s="215" t="s">
        <v>84</v>
      </c>
      <c r="AV890" s="14" t="s">
        <v>84</v>
      </c>
      <c r="AW890" s="14" t="s">
        <v>32</v>
      </c>
      <c r="AX890" s="14" t="s">
        <v>77</v>
      </c>
      <c r="AY890" s="215" t="s">
        <v>150</v>
      </c>
    </row>
    <row r="891" spans="1:65" s="13" customFormat="1" ht="11.25">
      <c r="B891" s="194"/>
      <c r="C891" s="195"/>
      <c r="D891" s="196" t="s">
        <v>162</v>
      </c>
      <c r="E891" s="197" t="s">
        <v>1</v>
      </c>
      <c r="F891" s="198" t="s">
        <v>1021</v>
      </c>
      <c r="G891" s="195"/>
      <c r="H891" s="197" t="s">
        <v>1</v>
      </c>
      <c r="I891" s="199"/>
      <c r="J891" s="195"/>
      <c r="K891" s="195"/>
      <c r="L891" s="200"/>
      <c r="M891" s="201"/>
      <c r="N891" s="202"/>
      <c r="O891" s="202"/>
      <c r="P891" s="202"/>
      <c r="Q891" s="202"/>
      <c r="R891" s="202"/>
      <c r="S891" s="202"/>
      <c r="T891" s="203"/>
      <c r="AT891" s="204" t="s">
        <v>162</v>
      </c>
      <c r="AU891" s="204" t="s">
        <v>84</v>
      </c>
      <c r="AV891" s="13" t="s">
        <v>82</v>
      </c>
      <c r="AW891" s="13" t="s">
        <v>32</v>
      </c>
      <c r="AX891" s="13" t="s">
        <v>77</v>
      </c>
      <c r="AY891" s="204" t="s">
        <v>150</v>
      </c>
    </row>
    <row r="892" spans="1:65" s="14" customFormat="1" ht="11.25">
      <c r="B892" s="205"/>
      <c r="C892" s="206"/>
      <c r="D892" s="196" t="s">
        <v>162</v>
      </c>
      <c r="E892" s="207" t="s">
        <v>1</v>
      </c>
      <c r="F892" s="208" t="s">
        <v>1022</v>
      </c>
      <c r="G892" s="206"/>
      <c r="H892" s="209">
        <v>1.319</v>
      </c>
      <c r="I892" s="210"/>
      <c r="J892" s="206"/>
      <c r="K892" s="206"/>
      <c r="L892" s="211"/>
      <c r="M892" s="212"/>
      <c r="N892" s="213"/>
      <c r="O892" s="213"/>
      <c r="P892" s="213"/>
      <c r="Q892" s="213"/>
      <c r="R892" s="213"/>
      <c r="S892" s="213"/>
      <c r="T892" s="214"/>
      <c r="AT892" s="215" t="s">
        <v>162</v>
      </c>
      <c r="AU892" s="215" t="s">
        <v>84</v>
      </c>
      <c r="AV892" s="14" t="s">
        <v>84</v>
      </c>
      <c r="AW892" s="14" t="s">
        <v>32</v>
      </c>
      <c r="AX892" s="14" t="s">
        <v>77</v>
      </c>
      <c r="AY892" s="215" t="s">
        <v>150</v>
      </c>
    </row>
    <row r="893" spans="1:65" s="15" customFormat="1" ht="11.25">
      <c r="B893" s="216"/>
      <c r="C893" s="217"/>
      <c r="D893" s="196" t="s">
        <v>162</v>
      </c>
      <c r="E893" s="218" t="s">
        <v>1</v>
      </c>
      <c r="F893" s="219" t="s">
        <v>166</v>
      </c>
      <c r="G893" s="217"/>
      <c r="H893" s="220">
        <v>37.350999999999999</v>
      </c>
      <c r="I893" s="221"/>
      <c r="J893" s="217"/>
      <c r="K893" s="217"/>
      <c r="L893" s="222"/>
      <c r="M893" s="223"/>
      <c r="N893" s="224"/>
      <c r="O893" s="224"/>
      <c r="P893" s="224"/>
      <c r="Q893" s="224"/>
      <c r="R893" s="224"/>
      <c r="S893" s="224"/>
      <c r="T893" s="225"/>
      <c r="AT893" s="226" t="s">
        <v>162</v>
      </c>
      <c r="AU893" s="226" t="s">
        <v>84</v>
      </c>
      <c r="AV893" s="15" t="s">
        <v>157</v>
      </c>
      <c r="AW893" s="15" t="s">
        <v>32</v>
      </c>
      <c r="AX893" s="15" t="s">
        <v>82</v>
      </c>
      <c r="AY893" s="226" t="s">
        <v>150</v>
      </c>
    </row>
    <row r="894" spans="1:65" s="2" customFormat="1" ht="37.9" customHeight="1">
      <c r="A894" s="34"/>
      <c r="B894" s="35"/>
      <c r="C894" s="181" t="s">
        <v>1023</v>
      </c>
      <c r="D894" s="181" t="s">
        <v>152</v>
      </c>
      <c r="E894" s="182" t="s">
        <v>1024</v>
      </c>
      <c r="F894" s="183" t="s">
        <v>1025</v>
      </c>
      <c r="G894" s="184" t="s">
        <v>170</v>
      </c>
      <c r="H894" s="185">
        <v>5.1219999999999999</v>
      </c>
      <c r="I894" s="186"/>
      <c r="J894" s="187">
        <f>ROUND(I894*H894,2)</f>
        <v>0</v>
      </c>
      <c r="K894" s="183" t="s">
        <v>156</v>
      </c>
      <c r="L894" s="39"/>
      <c r="M894" s="188" t="s">
        <v>1</v>
      </c>
      <c r="N894" s="189" t="s">
        <v>42</v>
      </c>
      <c r="O894" s="71"/>
      <c r="P894" s="190">
        <f>O894*H894</f>
        <v>0</v>
      </c>
      <c r="Q894" s="190">
        <v>0</v>
      </c>
      <c r="R894" s="190">
        <f>Q894*H894</f>
        <v>0</v>
      </c>
      <c r="S894" s="190">
        <v>2.2000000000000002</v>
      </c>
      <c r="T894" s="191">
        <f>S894*H894</f>
        <v>11.268400000000002</v>
      </c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R894" s="192" t="s">
        <v>157</v>
      </c>
      <c r="AT894" s="192" t="s">
        <v>152</v>
      </c>
      <c r="AU894" s="192" t="s">
        <v>84</v>
      </c>
      <c r="AY894" s="17" t="s">
        <v>150</v>
      </c>
      <c r="BE894" s="193">
        <f>IF(N894="základní",J894,0)</f>
        <v>0</v>
      </c>
      <c r="BF894" s="193">
        <f>IF(N894="snížená",J894,0)</f>
        <v>0</v>
      </c>
      <c r="BG894" s="193">
        <f>IF(N894="zákl. přenesená",J894,0)</f>
        <v>0</v>
      </c>
      <c r="BH894" s="193">
        <f>IF(N894="sníž. přenesená",J894,0)</f>
        <v>0</v>
      </c>
      <c r="BI894" s="193">
        <f>IF(N894="nulová",J894,0)</f>
        <v>0</v>
      </c>
      <c r="BJ894" s="17" t="s">
        <v>82</v>
      </c>
      <c r="BK894" s="193">
        <f>ROUND(I894*H894,2)</f>
        <v>0</v>
      </c>
      <c r="BL894" s="17" t="s">
        <v>157</v>
      </c>
      <c r="BM894" s="192" t="s">
        <v>1026</v>
      </c>
    </row>
    <row r="895" spans="1:65" s="13" customFormat="1" ht="11.25">
      <c r="B895" s="194"/>
      <c r="C895" s="195"/>
      <c r="D895" s="196" t="s">
        <v>162</v>
      </c>
      <c r="E895" s="197" t="s">
        <v>1</v>
      </c>
      <c r="F895" s="198" t="s">
        <v>257</v>
      </c>
      <c r="G895" s="195"/>
      <c r="H895" s="197" t="s">
        <v>1</v>
      </c>
      <c r="I895" s="199"/>
      <c r="J895" s="195"/>
      <c r="K895" s="195"/>
      <c r="L895" s="200"/>
      <c r="M895" s="201"/>
      <c r="N895" s="202"/>
      <c r="O895" s="202"/>
      <c r="P895" s="202"/>
      <c r="Q895" s="202"/>
      <c r="R895" s="202"/>
      <c r="S895" s="202"/>
      <c r="T895" s="203"/>
      <c r="AT895" s="204" t="s">
        <v>162</v>
      </c>
      <c r="AU895" s="204" t="s">
        <v>84</v>
      </c>
      <c r="AV895" s="13" t="s">
        <v>82</v>
      </c>
      <c r="AW895" s="13" t="s">
        <v>32</v>
      </c>
      <c r="AX895" s="13" t="s">
        <v>77</v>
      </c>
      <c r="AY895" s="204" t="s">
        <v>150</v>
      </c>
    </row>
    <row r="896" spans="1:65" s="14" customFormat="1" ht="11.25">
      <c r="B896" s="205"/>
      <c r="C896" s="206"/>
      <c r="D896" s="196" t="s">
        <v>162</v>
      </c>
      <c r="E896" s="207" t="s">
        <v>1</v>
      </c>
      <c r="F896" s="208" t="s">
        <v>1027</v>
      </c>
      <c r="G896" s="206"/>
      <c r="H896" s="209">
        <v>0.192</v>
      </c>
      <c r="I896" s="210"/>
      <c r="J896" s="206"/>
      <c r="K896" s="206"/>
      <c r="L896" s="211"/>
      <c r="M896" s="212"/>
      <c r="N896" s="213"/>
      <c r="O896" s="213"/>
      <c r="P896" s="213"/>
      <c r="Q896" s="213"/>
      <c r="R896" s="213"/>
      <c r="S896" s="213"/>
      <c r="T896" s="214"/>
      <c r="AT896" s="215" t="s">
        <v>162</v>
      </c>
      <c r="AU896" s="215" t="s">
        <v>84</v>
      </c>
      <c r="AV896" s="14" t="s">
        <v>84</v>
      </c>
      <c r="AW896" s="14" t="s">
        <v>32</v>
      </c>
      <c r="AX896" s="14" t="s">
        <v>77</v>
      </c>
      <c r="AY896" s="215" t="s">
        <v>150</v>
      </c>
    </row>
    <row r="897" spans="1:65" s="13" customFormat="1" ht="11.25">
      <c r="B897" s="194"/>
      <c r="C897" s="195"/>
      <c r="D897" s="196" t="s">
        <v>162</v>
      </c>
      <c r="E897" s="197" t="s">
        <v>1</v>
      </c>
      <c r="F897" s="198" t="s">
        <v>770</v>
      </c>
      <c r="G897" s="195"/>
      <c r="H897" s="197" t="s">
        <v>1</v>
      </c>
      <c r="I897" s="199"/>
      <c r="J897" s="195"/>
      <c r="K897" s="195"/>
      <c r="L897" s="200"/>
      <c r="M897" s="201"/>
      <c r="N897" s="202"/>
      <c r="O897" s="202"/>
      <c r="P897" s="202"/>
      <c r="Q897" s="202"/>
      <c r="R897" s="202"/>
      <c r="S897" s="202"/>
      <c r="T897" s="203"/>
      <c r="AT897" s="204" t="s">
        <v>162</v>
      </c>
      <c r="AU897" s="204" t="s">
        <v>84</v>
      </c>
      <c r="AV897" s="13" t="s">
        <v>82</v>
      </c>
      <c r="AW897" s="13" t="s">
        <v>32</v>
      </c>
      <c r="AX897" s="13" t="s">
        <v>77</v>
      </c>
      <c r="AY897" s="204" t="s">
        <v>150</v>
      </c>
    </row>
    <row r="898" spans="1:65" s="14" customFormat="1" ht="11.25">
      <c r="B898" s="205"/>
      <c r="C898" s="206"/>
      <c r="D898" s="196" t="s">
        <v>162</v>
      </c>
      <c r="E898" s="207" t="s">
        <v>1</v>
      </c>
      <c r="F898" s="208" t="s">
        <v>1028</v>
      </c>
      <c r="G898" s="206"/>
      <c r="H898" s="209">
        <v>4.93</v>
      </c>
      <c r="I898" s="210"/>
      <c r="J898" s="206"/>
      <c r="K898" s="206"/>
      <c r="L898" s="211"/>
      <c r="M898" s="212"/>
      <c r="N898" s="213"/>
      <c r="O898" s="213"/>
      <c r="P898" s="213"/>
      <c r="Q898" s="213"/>
      <c r="R898" s="213"/>
      <c r="S898" s="213"/>
      <c r="T898" s="214"/>
      <c r="AT898" s="215" t="s">
        <v>162</v>
      </c>
      <c r="AU898" s="215" t="s">
        <v>84</v>
      </c>
      <c r="AV898" s="14" t="s">
        <v>84</v>
      </c>
      <c r="AW898" s="14" t="s">
        <v>32</v>
      </c>
      <c r="AX898" s="14" t="s">
        <v>77</v>
      </c>
      <c r="AY898" s="215" t="s">
        <v>150</v>
      </c>
    </row>
    <row r="899" spans="1:65" s="15" customFormat="1" ht="11.25">
      <c r="B899" s="216"/>
      <c r="C899" s="217"/>
      <c r="D899" s="196" t="s">
        <v>162</v>
      </c>
      <c r="E899" s="218" t="s">
        <v>1</v>
      </c>
      <c r="F899" s="219" t="s">
        <v>166</v>
      </c>
      <c r="G899" s="217"/>
      <c r="H899" s="220">
        <v>5.1219999999999999</v>
      </c>
      <c r="I899" s="221"/>
      <c r="J899" s="217"/>
      <c r="K899" s="217"/>
      <c r="L899" s="222"/>
      <c r="M899" s="223"/>
      <c r="N899" s="224"/>
      <c r="O899" s="224"/>
      <c r="P899" s="224"/>
      <c r="Q899" s="224"/>
      <c r="R899" s="224"/>
      <c r="S899" s="224"/>
      <c r="T899" s="225"/>
      <c r="AT899" s="226" t="s">
        <v>162</v>
      </c>
      <c r="AU899" s="226" t="s">
        <v>84</v>
      </c>
      <c r="AV899" s="15" t="s">
        <v>157</v>
      </c>
      <c r="AW899" s="15" t="s">
        <v>32</v>
      </c>
      <c r="AX899" s="15" t="s">
        <v>82</v>
      </c>
      <c r="AY899" s="226" t="s">
        <v>150</v>
      </c>
    </row>
    <row r="900" spans="1:65" s="2" customFormat="1" ht="37.9" customHeight="1">
      <c r="A900" s="34"/>
      <c r="B900" s="35"/>
      <c r="C900" s="181" t="s">
        <v>1029</v>
      </c>
      <c r="D900" s="181" t="s">
        <v>152</v>
      </c>
      <c r="E900" s="182" t="s">
        <v>1030</v>
      </c>
      <c r="F900" s="183" t="s">
        <v>1031</v>
      </c>
      <c r="G900" s="184" t="s">
        <v>170</v>
      </c>
      <c r="H900" s="185">
        <v>0.32100000000000001</v>
      </c>
      <c r="I900" s="186"/>
      <c r="J900" s="187">
        <f>ROUND(I900*H900,2)</f>
        <v>0</v>
      </c>
      <c r="K900" s="183" t="s">
        <v>156</v>
      </c>
      <c r="L900" s="39"/>
      <c r="M900" s="188" t="s">
        <v>1</v>
      </c>
      <c r="N900" s="189" t="s">
        <v>42</v>
      </c>
      <c r="O900" s="71"/>
      <c r="P900" s="190">
        <f>O900*H900</f>
        <v>0</v>
      </c>
      <c r="Q900" s="190">
        <v>0</v>
      </c>
      <c r="R900" s="190">
        <f>Q900*H900</f>
        <v>0</v>
      </c>
      <c r="S900" s="190">
        <v>2.2000000000000002</v>
      </c>
      <c r="T900" s="191">
        <f>S900*H900</f>
        <v>0.70620000000000005</v>
      </c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R900" s="192" t="s">
        <v>157</v>
      </c>
      <c r="AT900" s="192" t="s">
        <v>152</v>
      </c>
      <c r="AU900" s="192" t="s">
        <v>84</v>
      </c>
      <c r="AY900" s="17" t="s">
        <v>150</v>
      </c>
      <c r="BE900" s="193">
        <f>IF(N900="základní",J900,0)</f>
        <v>0</v>
      </c>
      <c r="BF900" s="193">
        <f>IF(N900="snížená",J900,0)</f>
        <v>0</v>
      </c>
      <c r="BG900" s="193">
        <f>IF(N900="zákl. přenesená",J900,0)</f>
        <v>0</v>
      </c>
      <c r="BH900" s="193">
        <f>IF(N900="sníž. přenesená",J900,0)</f>
        <v>0</v>
      </c>
      <c r="BI900" s="193">
        <f>IF(N900="nulová",J900,0)</f>
        <v>0</v>
      </c>
      <c r="BJ900" s="17" t="s">
        <v>82</v>
      </c>
      <c r="BK900" s="193">
        <f>ROUND(I900*H900,2)</f>
        <v>0</v>
      </c>
      <c r="BL900" s="17" t="s">
        <v>157</v>
      </c>
      <c r="BM900" s="192" t="s">
        <v>1032</v>
      </c>
    </row>
    <row r="901" spans="1:65" s="13" customFormat="1" ht="11.25">
      <c r="B901" s="194"/>
      <c r="C901" s="195"/>
      <c r="D901" s="196" t="s">
        <v>162</v>
      </c>
      <c r="E901" s="197" t="s">
        <v>1</v>
      </c>
      <c r="F901" s="198" t="s">
        <v>259</v>
      </c>
      <c r="G901" s="195"/>
      <c r="H901" s="197" t="s">
        <v>1</v>
      </c>
      <c r="I901" s="199"/>
      <c r="J901" s="195"/>
      <c r="K901" s="195"/>
      <c r="L901" s="200"/>
      <c r="M901" s="201"/>
      <c r="N901" s="202"/>
      <c r="O901" s="202"/>
      <c r="P901" s="202"/>
      <c r="Q901" s="202"/>
      <c r="R901" s="202"/>
      <c r="S901" s="202"/>
      <c r="T901" s="203"/>
      <c r="AT901" s="204" t="s">
        <v>162</v>
      </c>
      <c r="AU901" s="204" t="s">
        <v>84</v>
      </c>
      <c r="AV901" s="13" t="s">
        <v>82</v>
      </c>
      <c r="AW901" s="13" t="s">
        <v>32</v>
      </c>
      <c r="AX901" s="13" t="s">
        <v>77</v>
      </c>
      <c r="AY901" s="204" t="s">
        <v>150</v>
      </c>
    </row>
    <row r="902" spans="1:65" s="14" customFormat="1" ht="11.25">
      <c r="B902" s="205"/>
      <c r="C902" s="206"/>
      <c r="D902" s="196" t="s">
        <v>162</v>
      </c>
      <c r="E902" s="207" t="s">
        <v>1</v>
      </c>
      <c r="F902" s="208" t="s">
        <v>1033</v>
      </c>
      <c r="G902" s="206"/>
      <c r="H902" s="209">
        <v>0.32100000000000001</v>
      </c>
      <c r="I902" s="210"/>
      <c r="J902" s="206"/>
      <c r="K902" s="206"/>
      <c r="L902" s="211"/>
      <c r="M902" s="212"/>
      <c r="N902" s="213"/>
      <c r="O902" s="213"/>
      <c r="P902" s="213"/>
      <c r="Q902" s="213"/>
      <c r="R902" s="213"/>
      <c r="S902" s="213"/>
      <c r="T902" s="214"/>
      <c r="AT902" s="215" t="s">
        <v>162</v>
      </c>
      <c r="AU902" s="215" t="s">
        <v>84</v>
      </c>
      <c r="AV902" s="14" t="s">
        <v>84</v>
      </c>
      <c r="AW902" s="14" t="s">
        <v>32</v>
      </c>
      <c r="AX902" s="14" t="s">
        <v>82</v>
      </c>
      <c r="AY902" s="215" t="s">
        <v>150</v>
      </c>
    </row>
    <row r="903" spans="1:65" s="2" customFormat="1" ht="37.9" customHeight="1">
      <c r="A903" s="34"/>
      <c r="B903" s="35"/>
      <c r="C903" s="181" t="s">
        <v>1034</v>
      </c>
      <c r="D903" s="181" t="s">
        <v>152</v>
      </c>
      <c r="E903" s="182" t="s">
        <v>1035</v>
      </c>
      <c r="F903" s="183" t="s">
        <v>1036</v>
      </c>
      <c r="G903" s="184" t="s">
        <v>170</v>
      </c>
      <c r="H903" s="185">
        <v>2.9590000000000001</v>
      </c>
      <c r="I903" s="186"/>
      <c r="J903" s="187">
        <f>ROUND(I903*H903,2)</f>
        <v>0</v>
      </c>
      <c r="K903" s="183" t="s">
        <v>156</v>
      </c>
      <c r="L903" s="39"/>
      <c r="M903" s="188" t="s">
        <v>1</v>
      </c>
      <c r="N903" s="189" t="s">
        <v>42</v>
      </c>
      <c r="O903" s="71"/>
      <c r="P903" s="190">
        <f>O903*H903</f>
        <v>0</v>
      </c>
      <c r="Q903" s="190">
        <v>0</v>
      </c>
      <c r="R903" s="190">
        <f>Q903*H903</f>
        <v>0</v>
      </c>
      <c r="S903" s="190">
        <v>2.2000000000000002</v>
      </c>
      <c r="T903" s="191">
        <f>S903*H903</f>
        <v>6.5098000000000003</v>
      </c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R903" s="192" t="s">
        <v>157</v>
      </c>
      <c r="AT903" s="192" t="s">
        <v>152</v>
      </c>
      <c r="AU903" s="192" t="s">
        <v>84</v>
      </c>
      <c r="AY903" s="17" t="s">
        <v>150</v>
      </c>
      <c r="BE903" s="193">
        <f>IF(N903="základní",J903,0)</f>
        <v>0</v>
      </c>
      <c r="BF903" s="193">
        <f>IF(N903="snížená",J903,0)</f>
        <v>0</v>
      </c>
      <c r="BG903" s="193">
        <f>IF(N903="zákl. přenesená",J903,0)</f>
        <v>0</v>
      </c>
      <c r="BH903" s="193">
        <f>IF(N903="sníž. přenesená",J903,0)</f>
        <v>0</v>
      </c>
      <c r="BI903" s="193">
        <f>IF(N903="nulová",J903,0)</f>
        <v>0</v>
      </c>
      <c r="BJ903" s="17" t="s">
        <v>82</v>
      </c>
      <c r="BK903" s="193">
        <f>ROUND(I903*H903,2)</f>
        <v>0</v>
      </c>
      <c r="BL903" s="17" t="s">
        <v>157</v>
      </c>
      <c r="BM903" s="192" t="s">
        <v>1037</v>
      </c>
    </row>
    <row r="904" spans="1:65" s="13" customFormat="1" ht="11.25">
      <c r="B904" s="194"/>
      <c r="C904" s="195"/>
      <c r="D904" s="196" t="s">
        <v>162</v>
      </c>
      <c r="E904" s="197" t="s">
        <v>1</v>
      </c>
      <c r="F904" s="198" t="s">
        <v>259</v>
      </c>
      <c r="G904" s="195"/>
      <c r="H904" s="197" t="s">
        <v>1</v>
      </c>
      <c r="I904" s="199"/>
      <c r="J904" s="195"/>
      <c r="K904" s="195"/>
      <c r="L904" s="200"/>
      <c r="M904" s="201"/>
      <c r="N904" s="202"/>
      <c r="O904" s="202"/>
      <c r="P904" s="202"/>
      <c r="Q904" s="202"/>
      <c r="R904" s="202"/>
      <c r="S904" s="202"/>
      <c r="T904" s="203"/>
      <c r="AT904" s="204" t="s">
        <v>162</v>
      </c>
      <c r="AU904" s="204" t="s">
        <v>84</v>
      </c>
      <c r="AV904" s="13" t="s">
        <v>82</v>
      </c>
      <c r="AW904" s="13" t="s">
        <v>32</v>
      </c>
      <c r="AX904" s="13" t="s">
        <v>77</v>
      </c>
      <c r="AY904" s="204" t="s">
        <v>150</v>
      </c>
    </row>
    <row r="905" spans="1:65" s="14" customFormat="1" ht="11.25">
      <c r="B905" s="205"/>
      <c r="C905" s="206"/>
      <c r="D905" s="196" t="s">
        <v>162</v>
      </c>
      <c r="E905" s="207" t="s">
        <v>1</v>
      </c>
      <c r="F905" s="208" t="s">
        <v>260</v>
      </c>
      <c r="G905" s="206"/>
      <c r="H905" s="209">
        <v>0.32100000000000001</v>
      </c>
      <c r="I905" s="210"/>
      <c r="J905" s="206"/>
      <c r="K905" s="206"/>
      <c r="L905" s="211"/>
      <c r="M905" s="212"/>
      <c r="N905" s="213"/>
      <c r="O905" s="213"/>
      <c r="P905" s="213"/>
      <c r="Q905" s="213"/>
      <c r="R905" s="213"/>
      <c r="S905" s="213"/>
      <c r="T905" s="214"/>
      <c r="AT905" s="215" t="s">
        <v>162</v>
      </c>
      <c r="AU905" s="215" t="s">
        <v>84</v>
      </c>
      <c r="AV905" s="14" t="s">
        <v>84</v>
      </c>
      <c r="AW905" s="14" t="s">
        <v>32</v>
      </c>
      <c r="AX905" s="14" t="s">
        <v>77</v>
      </c>
      <c r="AY905" s="215" t="s">
        <v>150</v>
      </c>
    </row>
    <row r="906" spans="1:65" s="13" customFormat="1" ht="11.25">
      <c r="B906" s="194"/>
      <c r="C906" s="195"/>
      <c r="D906" s="196" t="s">
        <v>162</v>
      </c>
      <c r="E906" s="197" t="s">
        <v>1</v>
      </c>
      <c r="F906" s="198" t="s">
        <v>257</v>
      </c>
      <c r="G906" s="195"/>
      <c r="H906" s="197" t="s">
        <v>1</v>
      </c>
      <c r="I906" s="199"/>
      <c r="J906" s="195"/>
      <c r="K906" s="195"/>
      <c r="L906" s="200"/>
      <c r="M906" s="201"/>
      <c r="N906" s="202"/>
      <c r="O906" s="202"/>
      <c r="P906" s="202"/>
      <c r="Q906" s="202"/>
      <c r="R906" s="202"/>
      <c r="S906" s="202"/>
      <c r="T906" s="203"/>
      <c r="AT906" s="204" t="s">
        <v>162</v>
      </c>
      <c r="AU906" s="204" t="s">
        <v>84</v>
      </c>
      <c r="AV906" s="13" t="s">
        <v>82</v>
      </c>
      <c r="AW906" s="13" t="s">
        <v>32</v>
      </c>
      <c r="AX906" s="13" t="s">
        <v>77</v>
      </c>
      <c r="AY906" s="204" t="s">
        <v>150</v>
      </c>
    </row>
    <row r="907" spans="1:65" s="14" customFormat="1" ht="11.25">
      <c r="B907" s="205"/>
      <c r="C907" s="206"/>
      <c r="D907" s="196" t="s">
        <v>162</v>
      </c>
      <c r="E907" s="207" t="s">
        <v>1</v>
      </c>
      <c r="F907" s="208" t="s">
        <v>1038</v>
      </c>
      <c r="G907" s="206"/>
      <c r="H907" s="209">
        <v>0.48</v>
      </c>
      <c r="I907" s="210"/>
      <c r="J907" s="206"/>
      <c r="K907" s="206"/>
      <c r="L907" s="211"/>
      <c r="M907" s="212"/>
      <c r="N907" s="213"/>
      <c r="O907" s="213"/>
      <c r="P907" s="213"/>
      <c r="Q907" s="213"/>
      <c r="R907" s="213"/>
      <c r="S907" s="213"/>
      <c r="T907" s="214"/>
      <c r="AT907" s="215" t="s">
        <v>162</v>
      </c>
      <c r="AU907" s="215" t="s">
        <v>84</v>
      </c>
      <c r="AV907" s="14" t="s">
        <v>84</v>
      </c>
      <c r="AW907" s="14" t="s">
        <v>32</v>
      </c>
      <c r="AX907" s="14" t="s">
        <v>77</v>
      </c>
      <c r="AY907" s="215" t="s">
        <v>150</v>
      </c>
    </row>
    <row r="908" spans="1:65" s="13" customFormat="1" ht="11.25">
      <c r="B908" s="194"/>
      <c r="C908" s="195"/>
      <c r="D908" s="196" t="s">
        <v>162</v>
      </c>
      <c r="E908" s="197" t="s">
        <v>1</v>
      </c>
      <c r="F908" s="198" t="s">
        <v>710</v>
      </c>
      <c r="G908" s="195"/>
      <c r="H908" s="197" t="s">
        <v>1</v>
      </c>
      <c r="I908" s="199"/>
      <c r="J908" s="195"/>
      <c r="K908" s="195"/>
      <c r="L908" s="200"/>
      <c r="M908" s="201"/>
      <c r="N908" s="202"/>
      <c r="O908" s="202"/>
      <c r="P908" s="202"/>
      <c r="Q908" s="202"/>
      <c r="R908" s="202"/>
      <c r="S908" s="202"/>
      <c r="T908" s="203"/>
      <c r="AT908" s="204" t="s">
        <v>162</v>
      </c>
      <c r="AU908" s="204" t="s">
        <v>84</v>
      </c>
      <c r="AV908" s="13" t="s">
        <v>82</v>
      </c>
      <c r="AW908" s="13" t="s">
        <v>32</v>
      </c>
      <c r="AX908" s="13" t="s">
        <v>77</v>
      </c>
      <c r="AY908" s="204" t="s">
        <v>150</v>
      </c>
    </row>
    <row r="909" spans="1:65" s="14" customFormat="1" ht="11.25">
      <c r="B909" s="205"/>
      <c r="C909" s="206"/>
      <c r="D909" s="196" t="s">
        <v>162</v>
      </c>
      <c r="E909" s="207" t="s">
        <v>1</v>
      </c>
      <c r="F909" s="208" t="s">
        <v>1039</v>
      </c>
      <c r="G909" s="206"/>
      <c r="H909" s="209">
        <v>2.1579999999999999</v>
      </c>
      <c r="I909" s="210"/>
      <c r="J909" s="206"/>
      <c r="K909" s="206"/>
      <c r="L909" s="211"/>
      <c r="M909" s="212"/>
      <c r="N909" s="213"/>
      <c r="O909" s="213"/>
      <c r="P909" s="213"/>
      <c r="Q909" s="213"/>
      <c r="R909" s="213"/>
      <c r="S909" s="213"/>
      <c r="T909" s="214"/>
      <c r="AT909" s="215" t="s">
        <v>162</v>
      </c>
      <c r="AU909" s="215" t="s">
        <v>84</v>
      </c>
      <c r="AV909" s="14" t="s">
        <v>84</v>
      </c>
      <c r="AW909" s="14" t="s">
        <v>32</v>
      </c>
      <c r="AX909" s="14" t="s">
        <v>77</v>
      </c>
      <c r="AY909" s="215" t="s">
        <v>150</v>
      </c>
    </row>
    <row r="910" spans="1:65" s="15" customFormat="1" ht="11.25">
      <c r="B910" s="216"/>
      <c r="C910" s="217"/>
      <c r="D910" s="196" t="s">
        <v>162</v>
      </c>
      <c r="E910" s="218" t="s">
        <v>1</v>
      </c>
      <c r="F910" s="219" t="s">
        <v>166</v>
      </c>
      <c r="G910" s="217"/>
      <c r="H910" s="220">
        <v>2.9589999999999996</v>
      </c>
      <c r="I910" s="221"/>
      <c r="J910" s="217"/>
      <c r="K910" s="217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162</v>
      </c>
      <c r="AU910" s="226" t="s">
        <v>84</v>
      </c>
      <c r="AV910" s="15" t="s">
        <v>157</v>
      </c>
      <c r="AW910" s="15" t="s">
        <v>32</v>
      </c>
      <c r="AX910" s="15" t="s">
        <v>82</v>
      </c>
      <c r="AY910" s="226" t="s">
        <v>150</v>
      </c>
    </row>
    <row r="911" spans="1:65" s="2" customFormat="1" ht="24.2" customHeight="1">
      <c r="A911" s="34"/>
      <c r="B911" s="35"/>
      <c r="C911" s="181" t="s">
        <v>1040</v>
      </c>
      <c r="D911" s="181" t="s">
        <v>152</v>
      </c>
      <c r="E911" s="182" t="s">
        <v>1041</v>
      </c>
      <c r="F911" s="183" t="s">
        <v>1042</v>
      </c>
      <c r="G911" s="184" t="s">
        <v>155</v>
      </c>
      <c r="H911" s="185">
        <v>450.41</v>
      </c>
      <c r="I911" s="186"/>
      <c r="J911" s="187">
        <f>ROUND(I911*H911,2)</f>
        <v>0</v>
      </c>
      <c r="K911" s="183" t="s">
        <v>156</v>
      </c>
      <c r="L911" s="39"/>
      <c r="M911" s="188" t="s">
        <v>1</v>
      </c>
      <c r="N911" s="189" t="s">
        <v>42</v>
      </c>
      <c r="O911" s="71"/>
      <c r="P911" s="190">
        <f>O911*H911</f>
        <v>0</v>
      </c>
      <c r="Q911" s="190">
        <v>0</v>
      </c>
      <c r="R911" s="190">
        <f>Q911*H911</f>
        <v>0</v>
      </c>
      <c r="S911" s="190">
        <v>0.09</v>
      </c>
      <c r="T911" s="191">
        <f>S911*H911</f>
        <v>40.536900000000003</v>
      </c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R911" s="192" t="s">
        <v>157</v>
      </c>
      <c r="AT911" s="192" t="s">
        <v>152</v>
      </c>
      <c r="AU911" s="192" t="s">
        <v>84</v>
      </c>
      <c r="AY911" s="17" t="s">
        <v>150</v>
      </c>
      <c r="BE911" s="193">
        <f>IF(N911="základní",J911,0)</f>
        <v>0</v>
      </c>
      <c r="BF911" s="193">
        <f>IF(N911="snížená",J911,0)</f>
        <v>0</v>
      </c>
      <c r="BG911" s="193">
        <f>IF(N911="zákl. přenesená",J911,0)</f>
        <v>0</v>
      </c>
      <c r="BH911" s="193">
        <f>IF(N911="sníž. přenesená",J911,0)</f>
        <v>0</v>
      </c>
      <c r="BI911" s="193">
        <f>IF(N911="nulová",J911,0)</f>
        <v>0</v>
      </c>
      <c r="BJ911" s="17" t="s">
        <v>82</v>
      </c>
      <c r="BK911" s="193">
        <f>ROUND(I911*H911,2)</f>
        <v>0</v>
      </c>
      <c r="BL911" s="17" t="s">
        <v>157</v>
      </c>
      <c r="BM911" s="192" t="s">
        <v>1043</v>
      </c>
    </row>
    <row r="912" spans="1:65" s="13" customFormat="1" ht="11.25">
      <c r="B912" s="194"/>
      <c r="C912" s="195"/>
      <c r="D912" s="196" t="s">
        <v>162</v>
      </c>
      <c r="E912" s="197" t="s">
        <v>1</v>
      </c>
      <c r="F912" s="198" t="s">
        <v>704</v>
      </c>
      <c r="G912" s="195"/>
      <c r="H912" s="197" t="s">
        <v>1</v>
      </c>
      <c r="I912" s="199"/>
      <c r="J912" s="195"/>
      <c r="K912" s="195"/>
      <c r="L912" s="200"/>
      <c r="M912" s="201"/>
      <c r="N912" s="202"/>
      <c r="O912" s="202"/>
      <c r="P912" s="202"/>
      <c r="Q912" s="202"/>
      <c r="R912" s="202"/>
      <c r="S912" s="202"/>
      <c r="T912" s="203"/>
      <c r="AT912" s="204" t="s">
        <v>162</v>
      </c>
      <c r="AU912" s="204" t="s">
        <v>84</v>
      </c>
      <c r="AV912" s="13" t="s">
        <v>82</v>
      </c>
      <c r="AW912" s="13" t="s">
        <v>32</v>
      </c>
      <c r="AX912" s="13" t="s">
        <v>77</v>
      </c>
      <c r="AY912" s="204" t="s">
        <v>150</v>
      </c>
    </row>
    <row r="913" spans="1:65" s="14" customFormat="1" ht="11.25">
      <c r="B913" s="205"/>
      <c r="C913" s="206"/>
      <c r="D913" s="196" t="s">
        <v>162</v>
      </c>
      <c r="E913" s="207" t="s">
        <v>1</v>
      </c>
      <c r="F913" s="208" t="s">
        <v>735</v>
      </c>
      <c r="G913" s="206"/>
      <c r="H913" s="209">
        <v>82.99</v>
      </c>
      <c r="I913" s="210"/>
      <c r="J913" s="206"/>
      <c r="K913" s="206"/>
      <c r="L913" s="211"/>
      <c r="M913" s="212"/>
      <c r="N913" s="213"/>
      <c r="O913" s="213"/>
      <c r="P913" s="213"/>
      <c r="Q913" s="213"/>
      <c r="R913" s="213"/>
      <c r="S913" s="213"/>
      <c r="T913" s="214"/>
      <c r="AT913" s="215" t="s">
        <v>162</v>
      </c>
      <c r="AU913" s="215" t="s">
        <v>84</v>
      </c>
      <c r="AV913" s="14" t="s">
        <v>84</v>
      </c>
      <c r="AW913" s="14" t="s">
        <v>32</v>
      </c>
      <c r="AX913" s="14" t="s">
        <v>77</v>
      </c>
      <c r="AY913" s="215" t="s">
        <v>150</v>
      </c>
    </row>
    <row r="914" spans="1:65" s="13" customFormat="1" ht="11.25">
      <c r="B914" s="194"/>
      <c r="C914" s="195"/>
      <c r="D914" s="196" t="s">
        <v>162</v>
      </c>
      <c r="E914" s="197" t="s">
        <v>1</v>
      </c>
      <c r="F914" s="198" t="s">
        <v>706</v>
      </c>
      <c r="G914" s="195"/>
      <c r="H914" s="197" t="s">
        <v>1</v>
      </c>
      <c r="I914" s="199"/>
      <c r="J914" s="195"/>
      <c r="K914" s="195"/>
      <c r="L914" s="200"/>
      <c r="M914" s="201"/>
      <c r="N914" s="202"/>
      <c r="O914" s="202"/>
      <c r="P914" s="202"/>
      <c r="Q914" s="202"/>
      <c r="R914" s="202"/>
      <c r="S914" s="202"/>
      <c r="T914" s="203"/>
      <c r="AT914" s="204" t="s">
        <v>162</v>
      </c>
      <c r="AU914" s="204" t="s">
        <v>84</v>
      </c>
      <c r="AV914" s="13" t="s">
        <v>82</v>
      </c>
      <c r="AW914" s="13" t="s">
        <v>32</v>
      </c>
      <c r="AX914" s="13" t="s">
        <v>77</v>
      </c>
      <c r="AY914" s="204" t="s">
        <v>150</v>
      </c>
    </row>
    <row r="915" spans="1:65" s="14" customFormat="1" ht="11.25">
      <c r="B915" s="205"/>
      <c r="C915" s="206"/>
      <c r="D915" s="196" t="s">
        <v>162</v>
      </c>
      <c r="E915" s="207" t="s">
        <v>1</v>
      </c>
      <c r="F915" s="208" t="s">
        <v>957</v>
      </c>
      <c r="G915" s="206"/>
      <c r="H915" s="209">
        <v>123.07</v>
      </c>
      <c r="I915" s="210"/>
      <c r="J915" s="206"/>
      <c r="K915" s="206"/>
      <c r="L915" s="211"/>
      <c r="M915" s="212"/>
      <c r="N915" s="213"/>
      <c r="O915" s="213"/>
      <c r="P915" s="213"/>
      <c r="Q915" s="213"/>
      <c r="R915" s="213"/>
      <c r="S915" s="213"/>
      <c r="T915" s="214"/>
      <c r="AT915" s="215" t="s">
        <v>162</v>
      </c>
      <c r="AU915" s="215" t="s">
        <v>84</v>
      </c>
      <c r="AV915" s="14" t="s">
        <v>84</v>
      </c>
      <c r="AW915" s="14" t="s">
        <v>32</v>
      </c>
      <c r="AX915" s="14" t="s">
        <v>77</v>
      </c>
      <c r="AY915" s="215" t="s">
        <v>150</v>
      </c>
    </row>
    <row r="916" spans="1:65" s="13" customFormat="1" ht="11.25">
      <c r="B916" s="194"/>
      <c r="C916" s="195"/>
      <c r="D916" s="196" t="s">
        <v>162</v>
      </c>
      <c r="E916" s="197" t="s">
        <v>1</v>
      </c>
      <c r="F916" s="198" t="s">
        <v>708</v>
      </c>
      <c r="G916" s="195"/>
      <c r="H916" s="197" t="s">
        <v>1</v>
      </c>
      <c r="I916" s="199"/>
      <c r="J916" s="195"/>
      <c r="K916" s="195"/>
      <c r="L916" s="200"/>
      <c r="M916" s="201"/>
      <c r="N916" s="202"/>
      <c r="O916" s="202"/>
      <c r="P916" s="202"/>
      <c r="Q916" s="202"/>
      <c r="R916" s="202"/>
      <c r="S916" s="202"/>
      <c r="T916" s="203"/>
      <c r="AT916" s="204" t="s">
        <v>162</v>
      </c>
      <c r="AU916" s="204" t="s">
        <v>84</v>
      </c>
      <c r="AV916" s="13" t="s">
        <v>82</v>
      </c>
      <c r="AW916" s="13" t="s">
        <v>32</v>
      </c>
      <c r="AX916" s="13" t="s">
        <v>77</v>
      </c>
      <c r="AY916" s="204" t="s">
        <v>150</v>
      </c>
    </row>
    <row r="917" spans="1:65" s="14" customFormat="1" ht="11.25">
      <c r="B917" s="205"/>
      <c r="C917" s="206"/>
      <c r="D917" s="196" t="s">
        <v>162</v>
      </c>
      <c r="E917" s="207" t="s">
        <v>1</v>
      </c>
      <c r="F917" s="208" t="s">
        <v>741</v>
      </c>
      <c r="G917" s="206"/>
      <c r="H917" s="209">
        <v>9.08</v>
      </c>
      <c r="I917" s="210"/>
      <c r="J917" s="206"/>
      <c r="K917" s="206"/>
      <c r="L917" s="211"/>
      <c r="M917" s="212"/>
      <c r="N917" s="213"/>
      <c r="O917" s="213"/>
      <c r="P917" s="213"/>
      <c r="Q917" s="213"/>
      <c r="R917" s="213"/>
      <c r="S917" s="213"/>
      <c r="T917" s="214"/>
      <c r="AT917" s="215" t="s">
        <v>162</v>
      </c>
      <c r="AU917" s="215" t="s">
        <v>84</v>
      </c>
      <c r="AV917" s="14" t="s">
        <v>84</v>
      </c>
      <c r="AW917" s="14" t="s">
        <v>32</v>
      </c>
      <c r="AX917" s="14" t="s">
        <v>77</v>
      </c>
      <c r="AY917" s="215" t="s">
        <v>150</v>
      </c>
    </row>
    <row r="918" spans="1:65" s="13" customFormat="1" ht="11.25">
      <c r="B918" s="194"/>
      <c r="C918" s="195"/>
      <c r="D918" s="196" t="s">
        <v>162</v>
      </c>
      <c r="E918" s="197" t="s">
        <v>1</v>
      </c>
      <c r="F918" s="198" t="s">
        <v>710</v>
      </c>
      <c r="G918" s="195"/>
      <c r="H918" s="197" t="s">
        <v>1</v>
      </c>
      <c r="I918" s="199"/>
      <c r="J918" s="195"/>
      <c r="K918" s="195"/>
      <c r="L918" s="200"/>
      <c r="M918" s="201"/>
      <c r="N918" s="202"/>
      <c r="O918" s="202"/>
      <c r="P918" s="202"/>
      <c r="Q918" s="202"/>
      <c r="R918" s="202"/>
      <c r="S918" s="202"/>
      <c r="T918" s="203"/>
      <c r="AT918" s="204" t="s">
        <v>162</v>
      </c>
      <c r="AU918" s="204" t="s">
        <v>84</v>
      </c>
      <c r="AV918" s="13" t="s">
        <v>82</v>
      </c>
      <c r="AW918" s="13" t="s">
        <v>32</v>
      </c>
      <c r="AX918" s="13" t="s">
        <v>77</v>
      </c>
      <c r="AY918" s="204" t="s">
        <v>150</v>
      </c>
    </row>
    <row r="919" spans="1:65" s="14" customFormat="1" ht="11.25">
      <c r="B919" s="205"/>
      <c r="C919" s="206"/>
      <c r="D919" s="196" t="s">
        <v>162</v>
      </c>
      <c r="E919" s="207" t="s">
        <v>1</v>
      </c>
      <c r="F919" s="208" t="s">
        <v>742</v>
      </c>
      <c r="G919" s="206"/>
      <c r="H919" s="209">
        <v>16.600000000000001</v>
      </c>
      <c r="I919" s="210"/>
      <c r="J919" s="206"/>
      <c r="K919" s="206"/>
      <c r="L919" s="211"/>
      <c r="M919" s="212"/>
      <c r="N919" s="213"/>
      <c r="O919" s="213"/>
      <c r="P919" s="213"/>
      <c r="Q919" s="213"/>
      <c r="R919" s="213"/>
      <c r="S919" s="213"/>
      <c r="T919" s="214"/>
      <c r="AT919" s="215" t="s">
        <v>162</v>
      </c>
      <c r="AU919" s="215" t="s">
        <v>84</v>
      </c>
      <c r="AV919" s="14" t="s">
        <v>84</v>
      </c>
      <c r="AW919" s="14" t="s">
        <v>32</v>
      </c>
      <c r="AX919" s="14" t="s">
        <v>77</v>
      </c>
      <c r="AY919" s="215" t="s">
        <v>150</v>
      </c>
    </row>
    <row r="920" spans="1:65" s="13" customFormat="1" ht="11.25">
      <c r="B920" s="194"/>
      <c r="C920" s="195"/>
      <c r="D920" s="196" t="s">
        <v>162</v>
      </c>
      <c r="E920" s="197" t="s">
        <v>1</v>
      </c>
      <c r="F920" s="198" t="s">
        <v>712</v>
      </c>
      <c r="G920" s="195"/>
      <c r="H920" s="197" t="s">
        <v>1</v>
      </c>
      <c r="I920" s="199"/>
      <c r="J920" s="195"/>
      <c r="K920" s="195"/>
      <c r="L920" s="200"/>
      <c r="M920" s="201"/>
      <c r="N920" s="202"/>
      <c r="O920" s="202"/>
      <c r="P920" s="202"/>
      <c r="Q920" s="202"/>
      <c r="R920" s="202"/>
      <c r="S920" s="202"/>
      <c r="T920" s="203"/>
      <c r="AT920" s="204" t="s">
        <v>162</v>
      </c>
      <c r="AU920" s="204" t="s">
        <v>84</v>
      </c>
      <c r="AV920" s="13" t="s">
        <v>82</v>
      </c>
      <c r="AW920" s="13" t="s">
        <v>32</v>
      </c>
      <c r="AX920" s="13" t="s">
        <v>77</v>
      </c>
      <c r="AY920" s="204" t="s">
        <v>150</v>
      </c>
    </row>
    <row r="921" spans="1:65" s="14" customFormat="1" ht="11.25">
      <c r="B921" s="205"/>
      <c r="C921" s="206"/>
      <c r="D921" s="196" t="s">
        <v>162</v>
      </c>
      <c r="E921" s="207" t="s">
        <v>1</v>
      </c>
      <c r="F921" s="208" t="s">
        <v>743</v>
      </c>
      <c r="G921" s="206"/>
      <c r="H921" s="209">
        <v>77.64</v>
      </c>
      <c r="I921" s="210"/>
      <c r="J921" s="206"/>
      <c r="K921" s="206"/>
      <c r="L921" s="211"/>
      <c r="M921" s="212"/>
      <c r="N921" s="213"/>
      <c r="O921" s="213"/>
      <c r="P921" s="213"/>
      <c r="Q921" s="213"/>
      <c r="R921" s="213"/>
      <c r="S921" s="213"/>
      <c r="T921" s="214"/>
      <c r="AT921" s="215" t="s">
        <v>162</v>
      </c>
      <c r="AU921" s="215" t="s">
        <v>84</v>
      </c>
      <c r="AV921" s="14" t="s">
        <v>84</v>
      </c>
      <c r="AW921" s="14" t="s">
        <v>32</v>
      </c>
      <c r="AX921" s="14" t="s">
        <v>77</v>
      </c>
      <c r="AY921" s="215" t="s">
        <v>150</v>
      </c>
    </row>
    <row r="922" spans="1:65" s="13" customFormat="1" ht="11.25">
      <c r="B922" s="194"/>
      <c r="C922" s="195"/>
      <c r="D922" s="196" t="s">
        <v>162</v>
      </c>
      <c r="E922" s="197" t="s">
        <v>1</v>
      </c>
      <c r="F922" s="198" t="s">
        <v>714</v>
      </c>
      <c r="G922" s="195"/>
      <c r="H922" s="197" t="s">
        <v>1</v>
      </c>
      <c r="I922" s="199"/>
      <c r="J922" s="195"/>
      <c r="K922" s="195"/>
      <c r="L922" s="200"/>
      <c r="M922" s="201"/>
      <c r="N922" s="202"/>
      <c r="O922" s="202"/>
      <c r="P922" s="202"/>
      <c r="Q922" s="202"/>
      <c r="R922" s="202"/>
      <c r="S922" s="202"/>
      <c r="T922" s="203"/>
      <c r="AT922" s="204" t="s">
        <v>162</v>
      </c>
      <c r="AU922" s="204" t="s">
        <v>84</v>
      </c>
      <c r="AV922" s="13" t="s">
        <v>82</v>
      </c>
      <c r="AW922" s="13" t="s">
        <v>32</v>
      </c>
      <c r="AX922" s="13" t="s">
        <v>77</v>
      </c>
      <c r="AY922" s="204" t="s">
        <v>150</v>
      </c>
    </row>
    <row r="923" spans="1:65" s="14" customFormat="1" ht="11.25">
      <c r="B923" s="205"/>
      <c r="C923" s="206"/>
      <c r="D923" s="196" t="s">
        <v>162</v>
      </c>
      <c r="E923" s="207" t="s">
        <v>1</v>
      </c>
      <c r="F923" s="208" t="s">
        <v>744</v>
      </c>
      <c r="G923" s="206"/>
      <c r="H923" s="209">
        <v>135.83000000000001</v>
      </c>
      <c r="I923" s="210"/>
      <c r="J923" s="206"/>
      <c r="K923" s="206"/>
      <c r="L923" s="211"/>
      <c r="M923" s="212"/>
      <c r="N923" s="213"/>
      <c r="O923" s="213"/>
      <c r="P923" s="213"/>
      <c r="Q923" s="213"/>
      <c r="R923" s="213"/>
      <c r="S923" s="213"/>
      <c r="T923" s="214"/>
      <c r="AT923" s="215" t="s">
        <v>162</v>
      </c>
      <c r="AU923" s="215" t="s">
        <v>84</v>
      </c>
      <c r="AV923" s="14" t="s">
        <v>84</v>
      </c>
      <c r="AW923" s="14" t="s">
        <v>32</v>
      </c>
      <c r="AX923" s="14" t="s">
        <v>77</v>
      </c>
      <c r="AY923" s="215" t="s">
        <v>150</v>
      </c>
    </row>
    <row r="924" spans="1:65" s="13" customFormat="1" ht="11.25">
      <c r="B924" s="194"/>
      <c r="C924" s="195"/>
      <c r="D924" s="196" t="s">
        <v>162</v>
      </c>
      <c r="E924" s="197" t="s">
        <v>1</v>
      </c>
      <c r="F924" s="198" t="s">
        <v>716</v>
      </c>
      <c r="G924" s="195"/>
      <c r="H924" s="197" t="s">
        <v>1</v>
      </c>
      <c r="I924" s="199"/>
      <c r="J924" s="195"/>
      <c r="K924" s="195"/>
      <c r="L924" s="200"/>
      <c r="M924" s="201"/>
      <c r="N924" s="202"/>
      <c r="O924" s="202"/>
      <c r="P924" s="202"/>
      <c r="Q924" s="202"/>
      <c r="R924" s="202"/>
      <c r="S924" s="202"/>
      <c r="T924" s="203"/>
      <c r="AT924" s="204" t="s">
        <v>162</v>
      </c>
      <c r="AU924" s="204" t="s">
        <v>84</v>
      </c>
      <c r="AV924" s="13" t="s">
        <v>82</v>
      </c>
      <c r="AW924" s="13" t="s">
        <v>32</v>
      </c>
      <c r="AX924" s="13" t="s">
        <v>77</v>
      </c>
      <c r="AY924" s="204" t="s">
        <v>150</v>
      </c>
    </row>
    <row r="925" spans="1:65" s="14" customFormat="1" ht="11.25">
      <c r="B925" s="205"/>
      <c r="C925" s="206"/>
      <c r="D925" s="196" t="s">
        <v>162</v>
      </c>
      <c r="E925" s="207" t="s">
        <v>1</v>
      </c>
      <c r="F925" s="208" t="s">
        <v>749</v>
      </c>
      <c r="G925" s="206"/>
      <c r="H925" s="209">
        <v>5.2</v>
      </c>
      <c r="I925" s="210"/>
      <c r="J925" s="206"/>
      <c r="K925" s="206"/>
      <c r="L925" s="211"/>
      <c r="M925" s="212"/>
      <c r="N925" s="213"/>
      <c r="O925" s="213"/>
      <c r="P925" s="213"/>
      <c r="Q925" s="213"/>
      <c r="R925" s="213"/>
      <c r="S925" s="213"/>
      <c r="T925" s="214"/>
      <c r="AT925" s="215" t="s">
        <v>162</v>
      </c>
      <c r="AU925" s="215" t="s">
        <v>84</v>
      </c>
      <c r="AV925" s="14" t="s">
        <v>84</v>
      </c>
      <c r="AW925" s="14" t="s">
        <v>32</v>
      </c>
      <c r="AX925" s="14" t="s">
        <v>77</v>
      </c>
      <c r="AY925" s="215" t="s">
        <v>150</v>
      </c>
    </row>
    <row r="926" spans="1:65" s="15" customFormat="1" ht="11.25">
      <c r="B926" s="216"/>
      <c r="C926" s="217"/>
      <c r="D926" s="196" t="s">
        <v>162</v>
      </c>
      <c r="E926" s="218" t="s">
        <v>1</v>
      </c>
      <c r="F926" s="219" t="s">
        <v>166</v>
      </c>
      <c r="G926" s="217"/>
      <c r="H926" s="220">
        <v>450.41</v>
      </c>
      <c r="I926" s="221"/>
      <c r="J926" s="217"/>
      <c r="K926" s="217"/>
      <c r="L926" s="222"/>
      <c r="M926" s="223"/>
      <c r="N926" s="224"/>
      <c r="O926" s="224"/>
      <c r="P926" s="224"/>
      <c r="Q926" s="224"/>
      <c r="R926" s="224"/>
      <c r="S926" s="224"/>
      <c r="T926" s="225"/>
      <c r="AT926" s="226" t="s">
        <v>162</v>
      </c>
      <c r="AU926" s="226" t="s">
        <v>84</v>
      </c>
      <c r="AV926" s="15" t="s">
        <v>157</v>
      </c>
      <c r="AW926" s="15" t="s">
        <v>32</v>
      </c>
      <c r="AX926" s="15" t="s">
        <v>82</v>
      </c>
      <c r="AY926" s="226" t="s">
        <v>150</v>
      </c>
    </row>
    <row r="927" spans="1:65" s="2" customFormat="1" ht="21.75" customHeight="1">
      <c r="A927" s="34"/>
      <c r="B927" s="35"/>
      <c r="C927" s="181" t="s">
        <v>1044</v>
      </c>
      <c r="D927" s="181" t="s">
        <v>152</v>
      </c>
      <c r="E927" s="182" t="s">
        <v>1045</v>
      </c>
      <c r="F927" s="183" t="s">
        <v>1046</v>
      </c>
      <c r="G927" s="184" t="s">
        <v>155</v>
      </c>
      <c r="H927" s="185">
        <v>9.15</v>
      </c>
      <c r="I927" s="186"/>
      <c r="J927" s="187">
        <f>ROUND(I927*H927,2)</f>
        <v>0</v>
      </c>
      <c r="K927" s="183" t="s">
        <v>156</v>
      </c>
      <c r="L927" s="39"/>
      <c r="M927" s="188" t="s">
        <v>1</v>
      </c>
      <c r="N927" s="189" t="s">
        <v>42</v>
      </c>
      <c r="O927" s="71"/>
      <c r="P927" s="190">
        <f>O927*H927</f>
        <v>0</v>
      </c>
      <c r="Q927" s="190">
        <v>0</v>
      </c>
      <c r="R927" s="190">
        <f>Q927*H927</f>
        <v>0</v>
      </c>
      <c r="S927" s="190">
        <v>0</v>
      </c>
      <c r="T927" s="191">
        <f>S927*H927</f>
        <v>0</v>
      </c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R927" s="192" t="s">
        <v>157</v>
      </c>
      <c r="AT927" s="192" t="s">
        <v>152</v>
      </c>
      <c r="AU927" s="192" t="s">
        <v>84</v>
      </c>
      <c r="AY927" s="17" t="s">
        <v>150</v>
      </c>
      <c r="BE927" s="193">
        <f>IF(N927="základní",J927,0)</f>
        <v>0</v>
      </c>
      <c r="BF927" s="193">
        <f>IF(N927="snížená",J927,0)</f>
        <v>0</v>
      </c>
      <c r="BG927" s="193">
        <f>IF(N927="zákl. přenesená",J927,0)</f>
        <v>0</v>
      </c>
      <c r="BH927" s="193">
        <f>IF(N927="sníž. přenesená",J927,0)</f>
        <v>0</v>
      </c>
      <c r="BI927" s="193">
        <f>IF(N927="nulová",J927,0)</f>
        <v>0</v>
      </c>
      <c r="BJ927" s="17" t="s">
        <v>82</v>
      </c>
      <c r="BK927" s="193">
        <f>ROUND(I927*H927,2)</f>
        <v>0</v>
      </c>
      <c r="BL927" s="17" t="s">
        <v>157</v>
      </c>
      <c r="BM927" s="192" t="s">
        <v>1047</v>
      </c>
    </row>
    <row r="928" spans="1:65" s="13" customFormat="1" ht="11.25">
      <c r="B928" s="194"/>
      <c r="C928" s="195"/>
      <c r="D928" s="196" t="s">
        <v>162</v>
      </c>
      <c r="E928" s="197" t="s">
        <v>1</v>
      </c>
      <c r="F928" s="198" t="s">
        <v>1048</v>
      </c>
      <c r="G928" s="195"/>
      <c r="H928" s="197" t="s">
        <v>1</v>
      </c>
      <c r="I928" s="199"/>
      <c r="J928" s="195"/>
      <c r="K928" s="195"/>
      <c r="L928" s="200"/>
      <c r="M928" s="201"/>
      <c r="N928" s="202"/>
      <c r="O928" s="202"/>
      <c r="P928" s="202"/>
      <c r="Q928" s="202"/>
      <c r="R928" s="202"/>
      <c r="S928" s="202"/>
      <c r="T928" s="203"/>
      <c r="AT928" s="204" t="s">
        <v>162</v>
      </c>
      <c r="AU928" s="204" t="s">
        <v>84</v>
      </c>
      <c r="AV928" s="13" t="s">
        <v>82</v>
      </c>
      <c r="AW928" s="13" t="s">
        <v>32</v>
      </c>
      <c r="AX928" s="13" t="s">
        <v>77</v>
      </c>
      <c r="AY928" s="204" t="s">
        <v>150</v>
      </c>
    </row>
    <row r="929" spans="1:65" s="14" customFormat="1" ht="11.25">
      <c r="B929" s="205"/>
      <c r="C929" s="206"/>
      <c r="D929" s="196" t="s">
        <v>162</v>
      </c>
      <c r="E929" s="207" t="s">
        <v>1</v>
      </c>
      <c r="F929" s="208" t="s">
        <v>1049</v>
      </c>
      <c r="G929" s="206"/>
      <c r="H929" s="209">
        <v>9.15</v>
      </c>
      <c r="I929" s="210"/>
      <c r="J929" s="206"/>
      <c r="K929" s="206"/>
      <c r="L929" s="211"/>
      <c r="M929" s="212"/>
      <c r="N929" s="213"/>
      <c r="O929" s="213"/>
      <c r="P929" s="213"/>
      <c r="Q929" s="213"/>
      <c r="R929" s="213"/>
      <c r="S929" s="213"/>
      <c r="T929" s="214"/>
      <c r="AT929" s="215" t="s">
        <v>162</v>
      </c>
      <c r="AU929" s="215" t="s">
        <v>84</v>
      </c>
      <c r="AV929" s="14" t="s">
        <v>84</v>
      </c>
      <c r="AW929" s="14" t="s">
        <v>32</v>
      </c>
      <c r="AX929" s="14" t="s">
        <v>82</v>
      </c>
      <c r="AY929" s="215" t="s">
        <v>150</v>
      </c>
    </row>
    <row r="930" spans="1:65" s="2" customFormat="1" ht="24.2" customHeight="1">
      <c r="A930" s="34"/>
      <c r="B930" s="35"/>
      <c r="C930" s="181" t="s">
        <v>1050</v>
      </c>
      <c r="D930" s="181" t="s">
        <v>152</v>
      </c>
      <c r="E930" s="182" t="s">
        <v>1051</v>
      </c>
      <c r="F930" s="183" t="s">
        <v>1052</v>
      </c>
      <c r="G930" s="184" t="s">
        <v>155</v>
      </c>
      <c r="H930" s="185">
        <v>155.55000000000001</v>
      </c>
      <c r="I930" s="186"/>
      <c r="J930" s="187">
        <f>ROUND(I930*H930,2)</f>
        <v>0</v>
      </c>
      <c r="K930" s="183" t="s">
        <v>156</v>
      </c>
      <c r="L930" s="39"/>
      <c r="M930" s="188" t="s">
        <v>1</v>
      </c>
      <c r="N930" s="189" t="s">
        <v>42</v>
      </c>
      <c r="O930" s="71"/>
      <c r="P930" s="190">
        <f>O930*H930</f>
        <v>0</v>
      </c>
      <c r="Q930" s="190">
        <v>0</v>
      </c>
      <c r="R930" s="190">
        <f>Q930*H930</f>
        <v>0</v>
      </c>
      <c r="S930" s="190">
        <v>0</v>
      </c>
      <c r="T930" s="191">
        <f>S930*H930</f>
        <v>0</v>
      </c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R930" s="192" t="s">
        <v>157</v>
      </c>
      <c r="AT930" s="192" t="s">
        <v>152</v>
      </c>
      <c r="AU930" s="192" t="s">
        <v>84</v>
      </c>
      <c r="AY930" s="17" t="s">
        <v>150</v>
      </c>
      <c r="BE930" s="193">
        <f>IF(N930="základní",J930,0)</f>
        <v>0</v>
      </c>
      <c r="BF930" s="193">
        <f>IF(N930="snížená",J930,0)</f>
        <v>0</v>
      </c>
      <c r="BG930" s="193">
        <f>IF(N930="zákl. přenesená",J930,0)</f>
        <v>0</v>
      </c>
      <c r="BH930" s="193">
        <f>IF(N930="sníž. přenesená",J930,0)</f>
        <v>0</v>
      </c>
      <c r="BI930" s="193">
        <f>IF(N930="nulová",J930,0)</f>
        <v>0</v>
      </c>
      <c r="BJ930" s="17" t="s">
        <v>82</v>
      </c>
      <c r="BK930" s="193">
        <f>ROUND(I930*H930,2)</f>
        <v>0</v>
      </c>
      <c r="BL930" s="17" t="s">
        <v>157</v>
      </c>
      <c r="BM930" s="192" t="s">
        <v>1053</v>
      </c>
    </row>
    <row r="931" spans="1:65" s="13" customFormat="1" ht="11.25">
      <c r="B931" s="194"/>
      <c r="C931" s="195"/>
      <c r="D931" s="196" t="s">
        <v>162</v>
      </c>
      <c r="E931" s="197" t="s">
        <v>1</v>
      </c>
      <c r="F931" s="198" t="s">
        <v>1048</v>
      </c>
      <c r="G931" s="195"/>
      <c r="H931" s="197" t="s">
        <v>1</v>
      </c>
      <c r="I931" s="199"/>
      <c r="J931" s="195"/>
      <c r="K931" s="195"/>
      <c r="L931" s="200"/>
      <c r="M931" s="201"/>
      <c r="N931" s="202"/>
      <c r="O931" s="202"/>
      <c r="P931" s="202"/>
      <c r="Q931" s="202"/>
      <c r="R931" s="202"/>
      <c r="S931" s="202"/>
      <c r="T931" s="203"/>
      <c r="AT931" s="204" t="s">
        <v>162</v>
      </c>
      <c r="AU931" s="204" t="s">
        <v>84</v>
      </c>
      <c r="AV931" s="13" t="s">
        <v>82</v>
      </c>
      <c r="AW931" s="13" t="s">
        <v>32</v>
      </c>
      <c r="AX931" s="13" t="s">
        <v>77</v>
      </c>
      <c r="AY931" s="204" t="s">
        <v>150</v>
      </c>
    </row>
    <row r="932" spans="1:65" s="14" customFormat="1" ht="11.25">
      <c r="B932" s="205"/>
      <c r="C932" s="206"/>
      <c r="D932" s="196" t="s">
        <v>162</v>
      </c>
      <c r="E932" s="207" t="s">
        <v>1</v>
      </c>
      <c r="F932" s="208" t="s">
        <v>1049</v>
      </c>
      <c r="G932" s="206"/>
      <c r="H932" s="209">
        <v>9.15</v>
      </c>
      <c r="I932" s="210"/>
      <c r="J932" s="206"/>
      <c r="K932" s="206"/>
      <c r="L932" s="211"/>
      <c r="M932" s="212"/>
      <c r="N932" s="213"/>
      <c r="O932" s="213"/>
      <c r="P932" s="213"/>
      <c r="Q932" s="213"/>
      <c r="R932" s="213"/>
      <c r="S932" s="213"/>
      <c r="T932" s="214"/>
      <c r="AT932" s="215" t="s">
        <v>162</v>
      </c>
      <c r="AU932" s="215" t="s">
        <v>84</v>
      </c>
      <c r="AV932" s="14" t="s">
        <v>84</v>
      </c>
      <c r="AW932" s="14" t="s">
        <v>32</v>
      </c>
      <c r="AX932" s="14" t="s">
        <v>82</v>
      </c>
      <c r="AY932" s="215" t="s">
        <v>150</v>
      </c>
    </row>
    <row r="933" spans="1:65" s="14" customFormat="1" ht="11.25">
      <c r="B933" s="205"/>
      <c r="C933" s="206"/>
      <c r="D933" s="196" t="s">
        <v>162</v>
      </c>
      <c r="E933" s="206"/>
      <c r="F933" s="208" t="s">
        <v>1054</v>
      </c>
      <c r="G933" s="206"/>
      <c r="H933" s="209">
        <v>155.55000000000001</v>
      </c>
      <c r="I933" s="210"/>
      <c r="J933" s="206"/>
      <c r="K933" s="206"/>
      <c r="L933" s="211"/>
      <c r="M933" s="212"/>
      <c r="N933" s="213"/>
      <c r="O933" s="213"/>
      <c r="P933" s="213"/>
      <c r="Q933" s="213"/>
      <c r="R933" s="213"/>
      <c r="S933" s="213"/>
      <c r="T933" s="214"/>
      <c r="AT933" s="215" t="s">
        <v>162</v>
      </c>
      <c r="AU933" s="215" t="s">
        <v>84</v>
      </c>
      <c r="AV933" s="14" t="s">
        <v>84</v>
      </c>
      <c r="AW933" s="14" t="s">
        <v>4</v>
      </c>
      <c r="AX933" s="14" t="s">
        <v>82</v>
      </c>
      <c r="AY933" s="215" t="s">
        <v>150</v>
      </c>
    </row>
    <row r="934" spans="1:65" s="2" customFormat="1" ht="24.2" customHeight="1">
      <c r="A934" s="34"/>
      <c r="B934" s="35"/>
      <c r="C934" s="181" t="s">
        <v>1055</v>
      </c>
      <c r="D934" s="181" t="s">
        <v>152</v>
      </c>
      <c r="E934" s="182" t="s">
        <v>1056</v>
      </c>
      <c r="F934" s="183" t="s">
        <v>1057</v>
      </c>
      <c r="G934" s="184" t="s">
        <v>170</v>
      </c>
      <c r="H934" s="185">
        <v>31.64</v>
      </c>
      <c r="I934" s="186"/>
      <c r="J934" s="187">
        <f>ROUND(I934*H934,2)</f>
        <v>0</v>
      </c>
      <c r="K934" s="183" t="s">
        <v>156</v>
      </c>
      <c r="L934" s="39"/>
      <c r="M934" s="188" t="s">
        <v>1</v>
      </c>
      <c r="N934" s="189" t="s">
        <v>42</v>
      </c>
      <c r="O934" s="71"/>
      <c r="P934" s="190">
        <f>O934*H934</f>
        <v>0</v>
      </c>
      <c r="Q934" s="190">
        <v>0</v>
      </c>
      <c r="R934" s="190">
        <f>Q934*H934</f>
        <v>0</v>
      </c>
      <c r="S934" s="190">
        <v>1.4</v>
      </c>
      <c r="T934" s="191">
        <f>S934*H934</f>
        <v>44.295999999999999</v>
      </c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R934" s="192" t="s">
        <v>157</v>
      </c>
      <c r="AT934" s="192" t="s">
        <v>152</v>
      </c>
      <c r="AU934" s="192" t="s">
        <v>84</v>
      </c>
      <c r="AY934" s="17" t="s">
        <v>150</v>
      </c>
      <c r="BE934" s="193">
        <f>IF(N934="základní",J934,0)</f>
        <v>0</v>
      </c>
      <c r="BF934" s="193">
        <f>IF(N934="snížená",J934,0)</f>
        <v>0</v>
      </c>
      <c r="BG934" s="193">
        <f>IF(N934="zákl. přenesená",J934,0)</f>
        <v>0</v>
      </c>
      <c r="BH934" s="193">
        <f>IF(N934="sníž. přenesená",J934,0)</f>
        <v>0</v>
      </c>
      <c r="BI934" s="193">
        <f>IF(N934="nulová",J934,0)</f>
        <v>0</v>
      </c>
      <c r="BJ934" s="17" t="s">
        <v>82</v>
      </c>
      <c r="BK934" s="193">
        <f>ROUND(I934*H934,2)</f>
        <v>0</v>
      </c>
      <c r="BL934" s="17" t="s">
        <v>157</v>
      </c>
      <c r="BM934" s="192" t="s">
        <v>1058</v>
      </c>
    </row>
    <row r="935" spans="1:65" s="13" customFormat="1" ht="11.25">
      <c r="B935" s="194"/>
      <c r="C935" s="195"/>
      <c r="D935" s="196" t="s">
        <v>162</v>
      </c>
      <c r="E935" s="197" t="s">
        <v>1</v>
      </c>
      <c r="F935" s="198" t="s">
        <v>704</v>
      </c>
      <c r="G935" s="195"/>
      <c r="H935" s="197" t="s">
        <v>1</v>
      </c>
      <c r="I935" s="199"/>
      <c r="J935" s="195"/>
      <c r="K935" s="195"/>
      <c r="L935" s="200"/>
      <c r="M935" s="201"/>
      <c r="N935" s="202"/>
      <c r="O935" s="202"/>
      <c r="P935" s="202"/>
      <c r="Q935" s="202"/>
      <c r="R935" s="202"/>
      <c r="S935" s="202"/>
      <c r="T935" s="203"/>
      <c r="AT935" s="204" t="s">
        <v>162</v>
      </c>
      <c r="AU935" s="204" t="s">
        <v>84</v>
      </c>
      <c r="AV935" s="13" t="s">
        <v>82</v>
      </c>
      <c r="AW935" s="13" t="s">
        <v>32</v>
      </c>
      <c r="AX935" s="13" t="s">
        <v>77</v>
      </c>
      <c r="AY935" s="204" t="s">
        <v>150</v>
      </c>
    </row>
    <row r="936" spans="1:65" s="14" customFormat="1" ht="11.25">
      <c r="B936" s="205"/>
      <c r="C936" s="206"/>
      <c r="D936" s="196" t="s">
        <v>162</v>
      </c>
      <c r="E936" s="207" t="s">
        <v>1</v>
      </c>
      <c r="F936" s="208" t="s">
        <v>1059</v>
      </c>
      <c r="G936" s="206"/>
      <c r="H936" s="209">
        <v>8.5060000000000002</v>
      </c>
      <c r="I936" s="210"/>
      <c r="J936" s="206"/>
      <c r="K936" s="206"/>
      <c r="L936" s="211"/>
      <c r="M936" s="212"/>
      <c r="N936" s="213"/>
      <c r="O936" s="213"/>
      <c r="P936" s="213"/>
      <c r="Q936" s="213"/>
      <c r="R936" s="213"/>
      <c r="S936" s="213"/>
      <c r="T936" s="214"/>
      <c r="AT936" s="215" t="s">
        <v>162</v>
      </c>
      <c r="AU936" s="215" t="s">
        <v>84</v>
      </c>
      <c r="AV936" s="14" t="s">
        <v>84</v>
      </c>
      <c r="AW936" s="14" t="s">
        <v>32</v>
      </c>
      <c r="AX936" s="14" t="s">
        <v>77</v>
      </c>
      <c r="AY936" s="215" t="s">
        <v>150</v>
      </c>
    </row>
    <row r="937" spans="1:65" s="13" customFormat="1" ht="11.25">
      <c r="B937" s="194"/>
      <c r="C937" s="195"/>
      <c r="D937" s="196" t="s">
        <v>162</v>
      </c>
      <c r="E937" s="197" t="s">
        <v>1</v>
      </c>
      <c r="F937" s="198" t="s">
        <v>706</v>
      </c>
      <c r="G937" s="195"/>
      <c r="H937" s="197" t="s">
        <v>1</v>
      </c>
      <c r="I937" s="199"/>
      <c r="J937" s="195"/>
      <c r="K937" s="195"/>
      <c r="L937" s="200"/>
      <c r="M937" s="201"/>
      <c r="N937" s="202"/>
      <c r="O937" s="202"/>
      <c r="P937" s="202"/>
      <c r="Q937" s="202"/>
      <c r="R937" s="202"/>
      <c r="S937" s="202"/>
      <c r="T937" s="203"/>
      <c r="AT937" s="204" t="s">
        <v>162</v>
      </c>
      <c r="AU937" s="204" t="s">
        <v>84</v>
      </c>
      <c r="AV937" s="13" t="s">
        <v>82</v>
      </c>
      <c r="AW937" s="13" t="s">
        <v>32</v>
      </c>
      <c r="AX937" s="13" t="s">
        <v>77</v>
      </c>
      <c r="AY937" s="204" t="s">
        <v>150</v>
      </c>
    </row>
    <row r="938" spans="1:65" s="14" customFormat="1" ht="11.25">
      <c r="B938" s="205"/>
      <c r="C938" s="206"/>
      <c r="D938" s="196" t="s">
        <v>162</v>
      </c>
      <c r="E938" s="207" t="s">
        <v>1</v>
      </c>
      <c r="F938" s="208" t="s">
        <v>763</v>
      </c>
      <c r="G938" s="206"/>
      <c r="H938" s="209">
        <v>6.1539999999999999</v>
      </c>
      <c r="I938" s="210"/>
      <c r="J938" s="206"/>
      <c r="K938" s="206"/>
      <c r="L938" s="211"/>
      <c r="M938" s="212"/>
      <c r="N938" s="213"/>
      <c r="O938" s="213"/>
      <c r="P938" s="213"/>
      <c r="Q938" s="213"/>
      <c r="R938" s="213"/>
      <c r="S938" s="213"/>
      <c r="T938" s="214"/>
      <c r="AT938" s="215" t="s">
        <v>162</v>
      </c>
      <c r="AU938" s="215" t="s">
        <v>84</v>
      </c>
      <c r="AV938" s="14" t="s">
        <v>84</v>
      </c>
      <c r="AW938" s="14" t="s">
        <v>32</v>
      </c>
      <c r="AX938" s="14" t="s">
        <v>77</v>
      </c>
      <c r="AY938" s="215" t="s">
        <v>150</v>
      </c>
    </row>
    <row r="939" spans="1:65" s="13" customFormat="1" ht="11.25">
      <c r="B939" s="194"/>
      <c r="C939" s="195"/>
      <c r="D939" s="196" t="s">
        <v>162</v>
      </c>
      <c r="E939" s="197" t="s">
        <v>1</v>
      </c>
      <c r="F939" s="198" t="s">
        <v>710</v>
      </c>
      <c r="G939" s="195"/>
      <c r="H939" s="197" t="s">
        <v>1</v>
      </c>
      <c r="I939" s="199"/>
      <c r="J939" s="195"/>
      <c r="K939" s="195"/>
      <c r="L939" s="200"/>
      <c r="M939" s="201"/>
      <c r="N939" s="202"/>
      <c r="O939" s="202"/>
      <c r="P939" s="202"/>
      <c r="Q939" s="202"/>
      <c r="R939" s="202"/>
      <c r="S939" s="202"/>
      <c r="T939" s="203"/>
      <c r="AT939" s="204" t="s">
        <v>162</v>
      </c>
      <c r="AU939" s="204" t="s">
        <v>84</v>
      </c>
      <c r="AV939" s="13" t="s">
        <v>82</v>
      </c>
      <c r="AW939" s="13" t="s">
        <v>32</v>
      </c>
      <c r="AX939" s="13" t="s">
        <v>77</v>
      </c>
      <c r="AY939" s="204" t="s">
        <v>150</v>
      </c>
    </row>
    <row r="940" spans="1:65" s="14" customFormat="1" ht="11.25">
      <c r="B940" s="205"/>
      <c r="C940" s="206"/>
      <c r="D940" s="196" t="s">
        <v>162</v>
      </c>
      <c r="E940" s="207" t="s">
        <v>1</v>
      </c>
      <c r="F940" s="208" t="s">
        <v>1060</v>
      </c>
      <c r="G940" s="206"/>
      <c r="H940" s="209">
        <v>0.83</v>
      </c>
      <c r="I940" s="210"/>
      <c r="J940" s="206"/>
      <c r="K940" s="206"/>
      <c r="L940" s="211"/>
      <c r="M940" s="212"/>
      <c r="N940" s="213"/>
      <c r="O940" s="213"/>
      <c r="P940" s="213"/>
      <c r="Q940" s="213"/>
      <c r="R940" s="213"/>
      <c r="S940" s="213"/>
      <c r="T940" s="214"/>
      <c r="AT940" s="215" t="s">
        <v>162</v>
      </c>
      <c r="AU940" s="215" t="s">
        <v>84</v>
      </c>
      <c r="AV940" s="14" t="s">
        <v>84</v>
      </c>
      <c r="AW940" s="14" t="s">
        <v>32</v>
      </c>
      <c r="AX940" s="14" t="s">
        <v>77</v>
      </c>
      <c r="AY940" s="215" t="s">
        <v>150</v>
      </c>
    </row>
    <row r="941" spans="1:65" s="13" customFormat="1" ht="11.25">
      <c r="B941" s="194"/>
      <c r="C941" s="195"/>
      <c r="D941" s="196" t="s">
        <v>162</v>
      </c>
      <c r="E941" s="197" t="s">
        <v>1</v>
      </c>
      <c r="F941" s="198" t="s">
        <v>770</v>
      </c>
      <c r="G941" s="195"/>
      <c r="H941" s="197" t="s">
        <v>1</v>
      </c>
      <c r="I941" s="199"/>
      <c r="J941" s="195"/>
      <c r="K941" s="195"/>
      <c r="L941" s="200"/>
      <c r="M941" s="201"/>
      <c r="N941" s="202"/>
      <c r="O941" s="202"/>
      <c r="P941" s="202"/>
      <c r="Q941" s="202"/>
      <c r="R941" s="202"/>
      <c r="S941" s="202"/>
      <c r="T941" s="203"/>
      <c r="AT941" s="204" t="s">
        <v>162</v>
      </c>
      <c r="AU941" s="204" t="s">
        <v>84</v>
      </c>
      <c r="AV941" s="13" t="s">
        <v>82</v>
      </c>
      <c r="AW941" s="13" t="s">
        <v>32</v>
      </c>
      <c r="AX941" s="13" t="s">
        <v>77</v>
      </c>
      <c r="AY941" s="204" t="s">
        <v>150</v>
      </c>
    </row>
    <row r="942" spans="1:65" s="14" customFormat="1" ht="11.25">
      <c r="B942" s="205"/>
      <c r="C942" s="206"/>
      <c r="D942" s="196" t="s">
        <v>162</v>
      </c>
      <c r="E942" s="207" t="s">
        <v>1</v>
      </c>
      <c r="F942" s="208" t="s">
        <v>1061</v>
      </c>
      <c r="G942" s="206"/>
      <c r="H942" s="209">
        <v>0.98599999999999999</v>
      </c>
      <c r="I942" s="210"/>
      <c r="J942" s="206"/>
      <c r="K942" s="206"/>
      <c r="L942" s="211"/>
      <c r="M942" s="212"/>
      <c r="N942" s="213"/>
      <c r="O942" s="213"/>
      <c r="P942" s="213"/>
      <c r="Q942" s="213"/>
      <c r="R942" s="213"/>
      <c r="S942" s="213"/>
      <c r="T942" s="214"/>
      <c r="AT942" s="215" t="s">
        <v>162</v>
      </c>
      <c r="AU942" s="215" t="s">
        <v>84</v>
      </c>
      <c r="AV942" s="14" t="s">
        <v>84</v>
      </c>
      <c r="AW942" s="14" t="s">
        <v>32</v>
      </c>
      <c r="AX942" s="14" t="s">
        <v>77</v>
      </c>
      <c r="AY942" s="215" t="s">
        <v>150</v>
      </c>
    </row>
    <row r="943" spans="1:65" s="13" customFormat="1" ht="11.25">
      <c r="B943" s="194"/>
      <c r="C943" s="195"/>
      <c r="D943" s="196" t="s">
        <v>162</v>
      </c>
      <c r="E943" s="197" t="s">
        <v>1</v>
      </c>
      <c r="F943" s="198" t="s">
        <v>712</v>
      </c>
      <c r="G943" s="195"/>
      <c r="H943" s="197" t="s">
        <v>1</v>
      </c>
      <c r="I943" s="199"/>
      <c r="J943" s="195"/>
      <c r="K943" s="195"/>
      <c r="L943" s="200"/>
      <c r="M943" s="201"/>
      <c r="N943" s="202"/>
      <c r="O943" s="202"/>
      <c r="P943" s="202"/>
      <c r="Q943" s="202"/>
      <c r="R943" s="202"/>
      <c r="S943" s="202"/>
      <c r="T943" s="203"/>
      <c r="AT943" s="204" t="s">
        <v>162</v>
      </c>
      <c r="AU943" s="204" t="s">
        <v>84</v>
      </c>
      <c r="AV943" s="13" t="s">
        <v>82</v>
      </c>
      <c r="AW943" s="13" t="s">
        <v>32</v>
      </c>
      <c r="AX943" s="13" t="s">
        <v>77</v>
      </c>
      <c r="AY943" s="204" t="s">
        <v>150</v>
      </c>
    </row>
    <row r="944" spans="1:65" s="14" customFormat="1" ht="11.25">
      <c r="B944" s="205"/>
      <c r="C944" s="206"/>
      <c r="D944" s="196" t="s">
        <v>162</v>
      </c>
      <c r="E944" s="207" t="s">
        <v>1</v>
      </c>
      <c r="F944" s="208" t="s">
        <v>764</v>
      </c>
      <c r="G944" s="206"/>
      <c r="H944" s="209">
        <v>3.8820000000000001</v>
      </c>
      <c r="I944" s="210"/>
      <c r="J944" s="206"/>
      <c r="K944" s="206"/>
      <c r="L944" s="211"/>
      <c r="M944" s="212"/>
      <c r="N944" s="213"/>
      <c r="O944" s="213"/>
      <c r="P944" s="213"/>
      <c r="Q944" s="213"/>
      <c r="R944" s="213"/>
      <c r="S944" s="213"/>
      <c r="T944" s="214"/>
      <c r="AT944" s="215" t="s">
        <v>162</v>
      </c>
      <c r="AU944" s="215" t="s">
        <v>84</v>
      </c>
      <c r="AV944" s="14" t="s">
        <v>84</v>
      </c>
      <c r="AW944" s="14" t="s">
        <v>32</v>
      </c>
      <c r="AX944" s="14" t="s">
        <v>77</v>
      </c>
      <c r="AY944" s="215" t="s">
        <v>150</v>
      </c>
    </row>
    <row r="945" spans="1:65" s="13" customFormat="1" ht="11.25">
      <c r="B945" s="194"/>
      <c r="C945" s="195"/>
      <c r="D945" s="196" t="s">
        <v>162</v>
      </c>
      <c r="E945" s="197" t="s">
        <v>1</v>
      </c>
      <c r="F945" s="198" t="s">
        <v>714</v>
      </c>
      <c r="G945" s="195"/>
      <c r="H945" s="197" t="s">
        <v>1</v>
      </c>
      <c r="I945" s="199"/>
      <c r="J945" s="195"/>
      <c r="K945" s="195"/>
      <c r="L945" s="200"/>
      <c r="M945" s="201"/>
      <c r="N945" s="202"/>
      <c r="O945" s="202"/>
      <c r="P945" s="202"/>
      <c r="Q945" s="202"/>
      <c r="R945" s="202"/>
      <c r="S945" s="202"/>
      <c r="T945" s="203"/>
      <c r="AT945" s="204" t="s">
        <v>162</v>
      </c>
      <c r="AU945" s="204" t="s">
        <v>84</v>
      </c>
      <c r="AV945" s="13" t="s">
        <v>82</v>
      </c>
      <c r="AW945" s="13" t="s">
        <v>32</v>
      </c>
      <c r="AX945" s="13" t="s">
        <v>77</v>
      </c>
      <c r="AY945" s="204" t="s">
        <v>150</v>
      </c>
    </row>
    <row r="946" spans="1:65" s="14" customFormat="1" ht="11.25">
      <c r="B946" s="205"/>
      <c r="C946" s="206"/>
      <c r="D946" s="196" t="s">
        <v>162</v>
      </c>
      <c r="E946" s="207" t="s">
        <v>1</v>
      </c>
      <c r="F946" s="208" t="s">
        <v>1019</v>
      </c>
      <c r="G946" s="206"/>
      <c r="H946" s="209">
        <v>10.866</v>
      </c>
      <c r="I946" s="210"/>
      <c r="J946" s="206"/>
      <c r="K946" s="206"/>
      <c r="L946" s="211"/>
      <c r="M946" s="212"/>
      <c r="N946" s="213"/>
      <c r="O946" s="213"/>
      <c r="P946" s="213"/>
      <c r="Q946" s="213"/>
      <c r="R946" s="213"/>
      <c r="S946" s="213"/>
      <c r="T946" s="214"/>
      <c r="AT946" s="215" t="s">
        <v>162</v>
      </c>
      <c r="AU946" s="215" t="s">
        <v>84</v>
      </c>
      <c r="AV946" s="14" t="s">
        <v>84</v>
      </c>
      <c r="AW946" s="14" t="s">
        <v>32</v>
      </c>
      <c r="AX946" s="14" t="s">
        <v>77</v>
      </c>
      <c r="AY946" s="215" t="s">
        <v>150</v>
      </c>
    </row>
    <row r="947" spans="1:65" s="13" customFormat="1" ht="11.25">
      <c r="B947" s="194"/>
      <c r="C947" s="195"/>
      <c r="D947" s="196" t="s">
        <v>162</v>
      </c>
      <c r="E947" s="197" t="s">
        <v>1</v>
      </c>
      <c r="F947" s="198" t="s">
        <v>716</v>
      </c>
      <c r="G947" s="195"/>
      <c r="H947" s="197" t="s">
        <v>1</v>
      </c>
      <c r="I947" s="199"/>
      <c r="J947" s="195"/>
      <c r="K947" s="195"/>
      <c r="L947" s="200"/>
      <c r="M947" s="201"/>
      <c r="N947" s="202"/>
      <c r="O947" s="202"/>
      <c r="P947" s="202"/>
      <c r="Q947" s="202"/>
      <c r="R947" s="202"/>
      <c r="S947" s="202"/>
      <c r="T947" s="203"/>
      <c r="AT947" s="204" t="s">
        <v>162</v>
      </c>
      <c r="AU947" s="204" t="s">
        <v>84</v>
      </c>
      <c r="AV947" s="13" t="s">
        <v>82</v>
      </c>
      <c r="AW947" s="13" t="s">
        <v>32</v>
      </c>
      <c r="AX947" s="13" t="s">
        <v>77</v>
      </c>
      <c r="AY947" s="204" t="s">
        <v>150</v>
      </c>
    </row>
    <row r="948" spans="1:65" s="14" customFormat="1" ht="11.25">
      <c r="B948" s="205"/>
      <c r="C948" s="206"/>
      <c r="D948" s="196" t="s">
        <v>162</v>
      </c>
      <c r="E948" s="207" t="s">
        <v>1</v>
      </c>
      <c r="F948" s="208" t="s">
        <v>1020</v>
      </c>
      <c r="G948" s="206"/>
      <c r="H948" s="209">
        <v>0.41599999999999998</v>
      </c>
      <c r="I948" s="210"/>
      <c r="J948" s="206"/>
      <c r="K948" s="206"/>
      <c r="L948" s="211"/>
      <c r="M948" s="212"/>
      <c r="N948" s="213"/>
      <c r="O948" s="213"/>
      <c r="P948" s="213"/>
      <c r="Q948" s="213"/>
      <c r="R948" s="213"/>
      <c r="S948" s="213"/>
      <c r="T948" s="214"/>
      <c r="AT948" s="215" t="s">
        <v>162</v>
      </c>
      <c r="AU948" s="215" t="s">
        <v>84</v>
      </c>
      <c r="AV948" s="14" t="s">
        <v>84</v>
      </c>
      <c r="AW948" s="14" t="s">
        <v>32</v>
      </c>
      <c r="AX948" s="14" t="s">
        <v>77</v>
      </c>
      <c r="AY948" s="215" t="s">
        <v>150</v>
      </c>
    </row>
    <row r="949" spans="1:65" s="15" customFormat="1" ht="11.25">
      <c r="B949" s="216"/>
      <c r="C949" s="217"/>
      <c r="D949" s="196" t="s">
        <v>162</v>
      </c>
      <c r="E949" s="218" t="s">
        <v>1</v>
      </c>
      <c r="F949" s="219" t="s">
        <v>166</v>
      </c>
      <c r="G949" s="217"/>
      <c r="H949" s="220">
        <v>31.64</v>
      </c>
      <c r="I949" s="221"/>
      <c r="J949" s="217"/>
      <c r="K949" s="217"/>
      <c r="L949" s="222"/>
      <c r="M949" s="223"/>
      <c r="N949" s="224"/>
      <c r="O949" s="224"/>
      <c r="P949" s="224"/>
      <c r="Q949" s="224"/>
      <c r="R949" s="224"/>
      <c r="S949" s="224"/>
      <c r="T949" s="225"/>
      <c r="AT949" s="226" t="s">
        <v>162</v>
      </c>
      <c r="AU949" s="226" t="s">
        <v>84</v>
      </c>
      <c r="AV949" s="15" t="s">
        <v>157</v>
      </c>
      <c r="AW949" s="15" t="s">
        <v>32</v>
      </c>
      <c r="AX949" s="15" t="s">
        <v>82</v>
      </c>
      <c r="AY949" s="226" t="s">
        <v>150</v>
      </c>
    </row>
    <row r="950" spans="1:65" s="2" customFormat="1" ht="21.75" customHeight="1">
      <c r="A950" s="34"/>
      <c r="B950" s="35"/>
      <c r="C950" s="181" t="s">
        <v>1062</v>
      </c>
      <c r="D950" s="181" t="s">
        <v>152</v>
      </c>
      <c r="E950" s="182" t="s">
        <v>1063</v>
      </c>
      <c r="F950" s="183" t="s">
        <v>1064</v>
      </c>
      <c r="G950" s="184" t="s">
        <v>155</v>
      </c>
      <c r="H950" s="185">
        <v>5</v>
      </c>
      <c r="I950" s="186"/>
      <c r="J950" s="187">
        <f>ROUND(I950*H950,2)</f>
        <v>0</v>
      </c>
      <c r="K950" s="183" t="s">
        <v>156</v>
      </c>
      <c r="L950" s="39"/>
      <c r="M950" s="188" t="s">
        <v>1</v>
      </c>
      <c r="N950" s="189" t="s">
        <v>42</v>
      </c>
      <c r="O950" s="71"/>
      <c r="P950" s="190">
        <f>O950*H950</f>
        <v>0</v>
      </c>
      <c r="Q950" s="190">
        <v>0</v>
      </c>
      <c r="R950" s="190">
        <f>Q950*H950</f>
        <v>0</v>
      </c>
      <c r="S950" s="190">
        <v>8.7999999999999995E-2</v>
      </c>
      <c r="T950" s="191">
        <f>S950*H950</f>
        <v>0.43999999999999995</v>
      </c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R950" s="192" t="s">
        <v>157</v>
      </c>
      <c r="AT950" s="192" t="s">
        <v>152</v>
      </c>
      <c r="AU950" s="192" t="s">
        <v>84</v>
      </c>
      <c r="AY950" s="17" t="s">
        <v>150</v>
      </c>
      <c r="BE950" s="193">
        <f>IF(N950="základní",J950,0)</f>
        <v>0</v>
      </c>
      <c r="BF950" s="193">
        <f>IF(N950="snížená",J950,0)</f>
        <v>0</v>
      </c>
      <c r="BG950" s="193">
        <f>IF(N950="zákl. přenesená",J950,0)</f>
        <v>0</v>
      </c>
      <c r="BH950" s="193">
        <f>IF(N950="sníž. přenesená",J950,0)</f>
        <v>0</v>
      </c>
      <c r="BI950" s="193">
        <f>IF(N950="nulová",J950,0)</f>
        <v>0</v>
      </c>
      <c r="BJ950" s="17" t="s">
        <v>82</v>
      </c>
      <c r="BK950" s="193">
        <f>ROUND(I950*H950,2)</f>
        <v>0</v>
      </c>
      <c r="BL950" s="17" t="s">
        <v>157</v>
      </c>
      <c r="BM950" s="192" t="s">
        <v>1065</v>
      </c>
    </row>
    <row r="951" spans="1:65" s="13" customFormat="1" ht="11.25">
      <c r="B951" s="194"/>
      <c r="C951" s="195"/>
      <c r="D951" s="196" t="s">
        <v>162</v>
      </c>
      <c r="E951" s="197" t="s">
        <v>1</v>
      </c>
      <c r="F951" s="198" t="s">
        <v>1066</v>
      </c>
      <c r="G951" s="195"/>
      <c r="H951" s="197" t="s">
        <v>1</v>
      </c>
      <c r="I951" s="199"/>
      <c r="J951" s="195"/>
      <c r="K951" s="195"/>
      <c r="L951" s="200"/>
      <c r="M951" s="201"/>
      <c r="N951" s="202"/>
      <c r="O951" s="202"/>
      <c r="P951" s="202"/>
      <c r="Q951" s="202"/>
      <c r="R951" s="202"/>
      <c r="S951" s="202"/>
      <c r="T951" s="203"/>
      <c r="AT951" s="204" t="s">
        <v>162</v>
      </c>
      <c r="AU951" s="204" t="s">
        <v>84</v>
      </c>
      <c r="AV951" s="13" t="s">
        <v>82</v>
      </c>
      <c r="AW951" s="13" t="s">
        <v>32</v>
      </c>
      <c r="AX951" s="13" t="s">
        <v>77</v>
      </c>
      <c r="AY951" s="204" t="s">
        <v>150</v>
      </c>
    </row>
    <row r="952" spans="1:65" s="14" customFormat="1" ht="11.25">
      <c r="B952" s="205"/>
      <c r="C952" s="206"/>
      <c r="D952" s="196" t="s">
        <v>162</v>
      </c>
      <c r="E952" s="207" t="s">
        <v>1</v>
      </c>
      <c r="F952" s="208" t="s">
        <v>315</v>
      </c>
      <c r="G952" s="206"/>
      <c r="H952" s="209">
        <v>1.6</v>
      </c>
      <c r="I952" s="210"/>
      <c r="J952" s="206"/>
      <c r="K952" s="206"/>
      <c r="L952" s="211"/>
      <c r="M952" s="212"/>
      <c r="N952" s="213"/>
      <c r="O952" s="213"/>
      <c r="P952" s="213"/>
      <c r="Q952" s="213"/>
      <c r="R952" s="213"/>
      <c r="S952" s="213"/>
      <c r="T952" s="214"/>
      <c r="AT952" s="215" t="s">
        <v>162</v>
      </c>
      <c r="AU952" s="215" t="s">
        <v>84</v>
      </c>
      <c r="AV952" s="14" t="s">
        <v>84</v>
      </c>
      <c r="AW952" s="14" t="s">
        <v>32</v>
      </c>
      <c r="AX952" s="14" t="s">
        <v>77</v>
      </c>
      <c r="AY952" s="215" t="s">
        <v>150</v>
      </c>
    </row>
    <row r="953" spans="1:65" s="13" customFormat="1" ht="11.25">
      <c r="B953" s="194"/>
      <c r="C953" s="195"/>
      <c r="D953" s="196" t="s">
        <v>162</v>
      </c>
      <c r="E953" s="197" t="s">
        <v>1</v>
      </c>
      <c r="F953" s="198" t="s">
        <v>1067</v>
      </c>
      <c r="G953" s="195"/>
      <c r="H953" s="197" t="s">
        <v>1</v>
      </c>
      <c r="I953" s="199"/>
      <c r="J953" s="195"/>
      <c r="K953" s="195"/>
      <c r="L953" s="200"/>
      <c r="M953" s="201"/>
      <c r="N953" s="202"/>
      <c r="O953" s="202"/>
      <c r="P953" s="202"/>
      <c r="Q953" s="202"/>
      <c r="R953" s="202"/>
      <c r="S953" s="202"/>
      <c r="T953" s="203"/>
      <c r="AT953" s="204" t="s">
        <v>162</v>
      </c>
      <c r="AU953" s="204" t="s">
        <v>84</v>
      </c>
      <c r="AV953" s="13" t="s">
        <v>82</v>
      </c>
      <c r="AW953" s="13" t="s">
        <v>32</v>
      </c>
      <c r="AX953" s="13" t="s">
        <v>77</v>
      </c>
      <c r="AY953" s="204" t="s">
        <v>150</v>
      </c>
    </row>
    <row r="954" spans="1:65" s="14" customFormat="1" ht="11.25">
      <c r="B954" s="205"/>
      <c r="C954" s="206"/>
      <c r="D954" s="196" t="s">
        <v>162</v>
      </c>
      <c r="E954" s="207" t="s">
        <v>1</v>
      </c>
      <c r="F954" s="208" t="s">
        <v>315</v>
      </c>
      <c r="G954" s="206"/>
      <c r="H954" s="209">
        <v>1.6</v>
      </c>
      <c r="I954" s="210"/>
      <c r="J954" s="206"/>
      <c r="K954" s="206"/>
      <c r="L954" s="211"/>
      <c r="M954" s="212"/>
      <c r="N954" s="213"/>
      <c r="O954" s="213"/>
      <c r="P954" s="213"/>
      <c r="Q954" s="213"/>
      <c r="R954" s="213"/>
      <c r="S954" s="213"/>
      <c r="T954" s="214"/>
      <c r="AT954" s="215" t="s">
        <v>162</v>
      </c>
      <c r="AU954" s="215" t="s">
        <v>84</v>
      </c>
      <c r="AV954" s="14" t="s">
        <v>84</v>
      </c>
      <c r="AW954" s="14" t="s">
        <v>32</v>
      </c>
      <c r="AX954" s="14" t="s">
        <v>77</v>
      </c>
      <c r="AY954" s="215" t="s">
        <v>150</v>
      </c>
    </row>
    <row r="955" spans="1:65" s="13" customFormat="1" ht="11.25">
      <c r="B955" s="194"/>
      <c r="C955" s="195"/>
      <c r="D955" s="196" t="s">
        <v>162</v>
      </c>
      <c r="E955" s="197" t="s">
        <v>1</v>
      </c>
      <c r="F955" s="198" t="s">
        <v>1068</v>
      </c>
      <c r="G955" s="195"/>
      <c r="H955" s="197" t="s">
        <v>1</v>
      </c>
      <c r="I955" s="199"/>
      <c r="J955" s="195"/>
      <c r="K955" s="195"/>
      <c r="L955" s="200"/>
      <c r="M955" s="201"/>
      <c r="N955" s="202"/>
      <c r="O955" s="202"/>
      <c r="P955" s="202"/>
      <c r="Q955" s="202"/>
      <c r="R955" s="202"/>
      <c r="S955" s="202"/>
      <c r="T955" s="203"/>
      <c r="AT955" s="204" t="s">
        <v>162</v>
      </c>
      <c r="AU955" s="204" t="s">
        <v>84</v>
      </c>
      <c r="AV955" s="13" t="s">
        <v>82</v>
      </c>
      <c r="AW955" s="13" t="s">
        <v>32</v>
      </c>
      <c r="AX955" s="13" t="s">
        <v>77</v>
      </c>
      <c r="AY955" s="204" t="s">
        <v>150</v>
      </c>
    </row>
    <row r="956" spans="1:65" s="14" customFormat="1" ht="11.25">
      <c r="B956" s="205"/>
      <c r="C956" s="206"/>
      <c r="D956" s="196" t="s">
        <v>162</v>
      </c>
      <c r="E956" s="207" t="s">
        <v>1</v>
      </c>
      <c r="F956" s="208" t="s">
        <v>317</v>
      </c>
      <c r="G956" s="206"/>
      <c r="H956" s="209">
        <v>1.8</v>
      </c>
      <c r="I956" s="210"/>
      <c r="J956" s="206"/>
      <c r="K956" s="206"/>
      <c r="L956" s="211"/>
      <c r="M956" s="212"/>
      <c r="N956" s="213"/>
      <c r="O956" s="213"/>
      <c r="P956" s="213"/>
      <c r="Q956" s="213"/>
      <c r="R956" s="213"/>
      <c r="S956" s="213"/>
      <c r="T956" s="214"/>
      <c r="AT956" s="215" t="s">
        <v>162</v>
      </c>
      <c r="AU956" s="215" t="s">
        <v>84</v>
      </c>
      <c r="AV956" s="14" t="s">
        <v>84</v>
      </c>
      <c r="AW956" s="14" t="s">
        <v>32</v>
      </c>
      <c r="AX956" s="14" t="s">
        <v>77</v>
      </c>
      <c r="AY956" s="215" t="s">
        <v>150</v>
      </c>
    </row>
    <row r="957" spans="1:65" s="15" customFormat="1" ht="11.25">
      <c r="B957" s="216"/>
      <c r="C957" s="217"/>
      <c r="D957" s="196" t="s">
        <v>162</v>
      </c>
      <c r="E957" s="218" t="s">
        <v>1</v>
      </c>
      <c r="F957" s="219" t="s">
        <v>166</v>
      </c>
      <c r="G957" s="217"/>
      <c r="H957" s="220">
        <v>5</v>
      </c>
      <c r="I957" s="221"/>
      <c r="J957" s="217"/>
      <c r="K957" s="217"/>
      <c r="L957" s="222"/>
      <c r="M957" s="223"/>
      <c r="N957" s="224"/>
      <c r="O957" s="224"/>
      <c r="P957" s="224"/>
      <c r="Q957" s="224"/>
      <c r="R957" s="224"/>
      <c r="S957" s="224"/>
      <c r="T957" s="225"/>
      <c r="AT957" s="226" t="s">
        <v>162</v>
      </c>
      <c r="AU957" s="226" t="s">
        <v>84</v>
      </c>
      <c r="AV957" s="15" t="s">
        <v>157</v>
      </c>
      <c r="AW957" s="15" t="s">
        <v>32</v>
      </c>
      <c r="AX957" s="15" t="s">
        <v>82</v>
      </c>
      <c r="AY957" s="226" t="s">
        <v>150</v>
      </c>
    </row>
    <row r="958" spans="1:65" s="2" customFormat="1" ht="21.75" customHeight="1">
      <c r="A958" s="34"/>
      <c r="B958" s="35"/>
      <c r="C958" s="181" t="s">
        <v>1069</v>
      </c>
      <c r="D958" s="181" t="s">
        <v>152</v>
      </c>
      <c r="E958" s="182" t="s">
        <v>1070</v>
      </c>
      <c r="F958" s="183" t="s">
        <v>1071</v>
      </c>
      <c r="G958" s="184" t="s">
        <v>155</v>
      </c>
      <c r="H958" s="185">
        <v>16.018000000000001</v>
      </c>
      <c r="I958" s="186"/>
      <c r="J958" s="187">
        <f>ROUND(I958*H958,2)</f>
        <v>0</v>
      </c>
      <c r="K958" s="183" t="s">
        <v>156</v>
      </c>
      <c r="L958" s="39"/>
      <c r="M958" s="188" t="s">
        <v>1</v>
      </c>
      <c r="N958" s="189" t="s">
        <v>42</v>
      </c>
      <c r="O958" s="71"/>
      <c r="P958" s="190">
        <f>O958*H958</f>
        <v>0</v>
      </c>
      <c r="Q958" s="190">
        <v>0</v>
      </c>
      <c r="R958" s="190">
        <f>Q958*H958</f>
        <v>0</v>
      </c>
      <c r="S958" s="190">
        <v>6.7000000000000004E-2</v>
      </c>
      <c r="T958" s="191">
        <f>S958*H958</f>
        <v>1.0732060000000001</v>
      </c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R958" s="192" t="s">
        <v>157</v>
      </c>
      <c r="AT958" s="192" t="s">
        <v>152</v>
      </c>
      <c r="AU958" s="192" t="s">
        <v>84</v>
      </c>
      <c r="AY958" s="17" t="s">
        <v>150</v>
      </c>
      <c r="BE958" s="193">
        <f>IF(N958="základní",J958,0)</f>
        <v>0</v>
      </c>
      <c r="BF958" s="193">
        <f>IF(N958="snížená",J958,0)</f>
        <v>0</v>
      </c>
      <c r="BG958" s="193">
        <f>IF(N958="zákl. přenesená",J958,0)</f>
        <v>0</v>
      </c>
      <c r="BH958" s="193">
        <f>IF(N958="sníž. přenesená",J958,0)</f>
        <v>0</v>
      </c>
      <c r="BI958" s="193">
        <f>IF(N958="nulová",J958,0)</f>
        <v>0</v>
      </c>
      <c r="BJ958" s="17" t="s">
        <v>82</v>
      </c>
      <c r="BK958" s="193">
        <f>ROUND(I958*H958,2)</f>
        <v>0</v>
      </c>
      <c r="BL958" s="17" t="s">
        <v>157</v>
      </c>
      <c r="BM958" s="192" t="s">
        <v>1072</v>
      </c>
    </row>
    <row r="959" spans="1:65" s="13" customFormat="1" ht="11.25">
      <c r="B959" s="194"/>
      <c r="C959" s="195"/>
      <c r="D959" s="196" t="s">
        <v>162</v>
      </c>
      <c r="E959" s="197" t="s">
        <v>1</v>
      </c>
      <c r="F959" s="198" t="s">
        <v>1073</v>
      </c>
      <c r="G959" s="195"/>
      <c r="H959" s="197" t="s">
        <v>1</v>
      </c>
      <c r="I959" s="199"/>
      <c r="J959" s="195"/>
      <c r="K959" s="195"/>
      <c r="L959" s="200"/>
      <c r="M959" s="201"/>
      <c r="N959" s="202"/>
      <c r="O959" s="202"/>
      <c r="P959" s="202"/>
      <c r="Q959" s="202"/>
      <c r="R959" s="202"/>
      <c r="S959" s="202"/>
      <c r="T959" s="203"/>
      <c r="AT959" s="204" t="s">
        <v>162</v>
      </c>
      <c r="AU959" s="204" t="s">
        <v>84</v>
      </c>
      <c r="AV959" s="13" t="s">
        <v>82</v>
      </c>
      <c r="AW959" s="13" t="s">
        <v>32</v>
      </c>
      <c r="AX959" s="13" t="s">
        <v>77</v>
      </c>
      <c r="AY959" s="204" t="s">
        <v>150</v>
      </c>
    </row>
    <row r="960" spans="1:65" s="14" customFormat="1" ht="11.25">
      <c r="B960" s="205"/>
      <c r="C960" s="206"/>
      <c r="D960" s="196" t="s">
        <v>162</v>
      </c>
      <c r="E960" s="207" t="s">
        <v>1</v>
      </c>
      <c r="F960" s="208" t="s">
        <v>1074</v>
      </c>
      <c r="G960" s="206"/>
      <c r="H960" s="209">
        <v>10.66</v>
      </c>
      <c r="I960" s="210"/>
      <c r="J960" s="206"/>
      <c r="K960" s="206"/>
      <c r="L960" s="211"/>
      <c r="M960" s="212"/>
      <c r="N960" s="213"/>
      <c r="O960" s="213"/>
      <c r="P960" s="213"/>
      <c r="Q960" s="213"/>
      <c r="R960" s="213"/>
      <c r="S960" s="213"/>
      <c r="T960" s="214"/>
      <c r="AT960" s="215" t="s">
        <v>162</v>
      </c>
      <c r="AU960" s="215" t="s">
        <v>84</v>
      </c>
      <c r="AV960" s="14" t="s">
        <v>84</v>
      </c>
      <c r="AW960" s="14" t="s">
        <v>32</v>
      </c>
      <c r="AX960" s="14" t="s">
        <v>77</v>
      </c>
      <c r="AY960" s="215" t="s">
        <v>150</v>
      </c>
    </row>
    <row r="961" spans="1:65" s="13" customFormat="1" ht="11.25">
      <c r="B961" s="194"/>
      <c r="C961" s="195"/>
      <c r="D961" s="196" t="s">
        <v>162</v>
      </c>
      <c r="E961" s="197" t="s">
        <v>1</v>
      </c>
      <c r="F961" s="198" t="s">
        <v>1075</v>
      </c>
      <c r="G961" s="195"/>
      <c r="H961" s="197" t="s">
        <v>1</v>
      </c>
      <c r="I961" s="199"/>
      <c r="J961" s="195"/>
      <c r="K961" s="195"/>
      <c r="L961" s="200"/>
      <c r="M961" s="201"/>
      <c r="N961" s="202"/>
      <c r="O961" s="202"/>
      <c r="P961" s="202"/>
      <c r="Q961" s="202"/>
      <c r="R961" s="202"/>
      <c r="S961" s="202"/>
      <c r="T961" s="203"/>
      <c r="AT961" s="204" t="s">
        <v>162</v>
      </c>
      <c r="AU961" s="204" t="s">
        <v>84</v>
      </c>
      <c r="AV961" s="13" t="s">
        <v>82</v>
      </c>
      <c r="AW961" s="13" t="s">
        <v>32</v>
      </c>
      <c r="AX961" s="13" t="s">
        <v>77</v>
      </c>
      <c r="AY961" s="204" t="s">
        <v>150</v>
      </c>
    </row>
    <row r="962" spans="1:65" s="14" customFormat="1" ht="11.25">
      <c r="B962" s="205"/>
      <c r="C962" s="206"/>
      <c r="D962" s="196" t="s">
        <v>162</v>
      </c>
      <c r="E962" s="207" t="s">
        <v>1</v>
      </c>
      <c r="F962" s="208" t="s">
        <v>1076</v>
      </c>
      <c r="G962" s="206"/>
      <c r="H962" s="209">
        <v>1.76</v>
      </c>
      <c r="I962" s="210"/>
      <c r="J962" s="206"/>
      <c r="K962" s="206"/>
      <c r="L962" s="211"/>
      <c r="M962" s="212"/>
      <c r="N962" s="213"/>
      <c r="O962" s="213"/>
      <c r="P962" s="213"/>
      <c r="Q962" s="213"/>
      <c r="R962" s="213"/>
      <c r="S962" s="213"/>
      <c r="T962" s="214"/>
      <c r="AT962" s="215" t="s">
        <v>162</v>
      </c>
      <c r="AU962" s="215" t="s">
        <v>84</v>
      </c>
      <c r="AV962" s="14" t="s">
        <v>84</v>
      </c>
      <c r="AW962" s="14" t="s">
        <v>32</v>
      </c>
      <c r="AX962" s="14" t="s">
        <v>77</v>
      </c>
      <c r="AY962" s="215" t="s">
        <v>150</v>
      </c>
    </row>
    <row r="963" spans="1:65" s="13" customFormat="1" ht="11.25">
      <c r="B963" s="194"/>
      <c r="C963" s="195"/>
      <c r="D963" s="196" t="s">
        <v>162</v>
      </c>
      <c r="E963" s="197" t="s">
        <v>1</v>
      </c>
      <c r="F963" s="198" t="s">
        <v>1077</v>
      </c>
      <c r="G963" s="195"/>
      <c r="H963" s="197" t="s">
        <v>1</v>
      </c>
      <c r="I963" s="199"/>
      <c r="J963" s="195"/>
      <c r="K963" s="195"/>
      <c r="L963" s="200"/>
      <c r="M963" s="201"/>
      <c r="N963" s="202"/>
      <c r="O963" s="202"/>
      <c r="P963" s="202"/>
      <c r="Q963" s="202"/>
      <c r="R963" s="202"/>
      <c r="S963" s="202"/>
      <c r="T963" s="203"/>
      <c r="AT963" s="204" t="s">
        <v>162</v>
      </c>
      <c r="AU963" s="204" t="s">
        <v>84</v>
      </c>
      <c r="AV963" s="13" t="s">
        <v>82</v>
      </c>
      <c r="AW963" s="13" t="s">
        <v>32</v>
      </c>
      <c r="AX963" s="13" t="s">
        <v>77</v>
      </c>
      <c r="AY963" s="204" t="s">
        <v>150</v>
      </c>
    </row>
    <row r="964" spans="1:65" s="14" customFormat="1" ht="11.25">
      <c r="B964" s="205"/>
      <c r="C964" s="206"/>
      <c r="D964" s="196" t="s">
        <v>162</v>
      </c>
      <c r="E964" s="207" t="s">
        <v>1</v>
      </c>
      <c r="F964" s="208" t="s">
        <v>1078</v>
      </c>
      <c r="G964" s="206"/>
      <c r="H964" s="209">
        <v>3.5979999999999999</v>
      </c>
      <c r="I964" s="210"/>
      <c r="J964" s="206"/>
      <c r="K964" s="206"/>
      <c r="L964" s="211"/>
      <c r="M964" s="212"/>
      <c r="N964" s="213"/>
      <c r="O964" s="213"/>
      <c r="P964" s="213"/>
      <c r="Q964" s="213"/>
      <c r="R964" s="213"/>
      <c r="S964" s="213"/>
      <c r="T964" s="214"/>
      <c r="AT964" s="215" t="s">
        <v>162</v>
      </c>
      <c r="AU964" s="215" t="s">
        <v>84</v>
      </c>
      <c r="AV964" s="14" t="s">
        <v>84</v>
      </c>
      <c r="AW964" s="14" t="s">
        <v>32</v>
      </c>
      <c r="AX964" s="14" t="s">
        <v>77</v>
      </c>
      <c r="AY964" s="215" t="s">
        <v>150</v>
      </c>
    </row>
    <row r="965" spans="1:65" s="15" customFormat="1" ht="11.25">
      <c r="B965" s="216"/>
      <c r="C965" s="217"/>
      <c r="D965" s="196" t="s">
        <v>162</v>
      </c>
      <c r="E965" s="218" t="s">
        <v>1</v>
      </c>
      <c r="F965" s="219" t="s">
        <v>166</v>
      </c>
      <c r="G965" s="217"/>
      <c r="H965" s="220">
        <v>16.018000000000001</v>
      </c>
      <c r="I965" s="221"/>
      <c r="J965" s="217"/>
      <c r="K965" s="217"/>
      <c r="L965" s="222"/>
      <c r="M965" s="223"/>
      <c r="N965" s="224"/>
      <c r="O965" s="224"/>
      <c r="P965" s="224"/>
      <c r="Q965" s="224"/>
      <c r="R965" s="224"/>
      <c r="S965" s="224"/>
      <c r="T965" s="225"/>
      <c r="AT965" s="226" t="s">
        <v>162</v>
      </c>
      <c r="AU965" s="226" t="s">
        <v>84</v>
      </c>
      <c r="AV965" s="15" t="s">
        <v>157</v>
      </c>
      <c r="AW965" s="15" t="s">
        <v>32</v>
      </c>
      <c r="AX965" s="15" t="s">
        <v>82</v>
      </c>
      <c r="AY965" s="226" t="s">
        <v>150</v>
      </c>
    </row>
    <row r="966" spans="1:65" s="2" customFormat="1" ht="24.2" customHeight="1">
      <c r="A966" s="34"/>
      <c r="B966" s="35"/>
      <c r="C966" s="181" t="s">
        <v>1079</v>
      </c>
      <c r="D966" s="181" t="s">
        <v>152</v>
      </c>
      <c r="E966" s="182" t="s">
        <v>1080</v>
      </c>
      <c r="F966" s="183" t="s">
        <v>1081</v>
      </c>
      <c r="G966" s="184" t="s">
        <v>155</v>
      </c>
      <c r="H966" s="185">
        <v>5.44</v>
      </c>
      <c r="I966" s="186"/>
      <c r="J966" s="187">
        <f>ROUND(I966*H966,2)</f>
        <v>0</v>
      </c>
      <c r="K966" s="183" t="s">
        <v>156</v>
      </c>
      <c r="L966" s="39"/>
      <c r="M966" s="188" t="s">
        <v>1</v>
      </c>
      <c r="N966" s="189" t="s">
        <v>42</v>
      </c>
      <c r="O966" s="71"/>
      <c r="P966" s="190">
        <f>O966*H966</f>
        <v>0</v>
      </c>
      <c r="Q966" s="190">
        <v>0</v>
      </c>
      <c r="R966" s="190">
        <f>Q966*H966</f>
        <v>0</v>
      </c>
      <c r="S966" s="190">
        <v>1.4999999999999999E-2</v>
      </c>
      <c r="T966" s="191">
        <f>S966*H966</f>
        <v>8.1600000000000006E-2</v>
      </c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R966" s="192" t="s">
        <v>157</v>
      </c>
      <c r="AT966" s="192" t="s">
        <v>152</v>
      </c>
      <c r="AU966" s="192" t="s">
        <v>84</v>
      </c>
      <c r="AY966" s="17" t="s">
        <v>150</v>
      </c>
      <c r="BE966" s="193">
        <f>IF(N966="základní",J966,0)</f>
        <v>0</v>
      </c>
      <c r="BF966" s="193">
        <f>IF(N966="snížená",J966,0)</f>
        <v>0</v>
      </c>
      <c r="BG966" s="193">
        <f>IF(N966="zákl. přenesená",J966,0)</f>
        <v>0</v>
      </c>
      <c r="BH966" s="193">
        <f>IF(N966="sníž. přenesená",J966,0)</f>
        <v>0</v>
      </c>
      <c r="BI966" s="193">
        <f>IF(N966="nulová",J966,0)</f>
        <v>0</v>
      </c>
      <c r="BJ966" s="17" t="s">
        <v>82</v>
      </c>
      <c r="BK966" s="193">
        <f>ROUND(I966*H966,2)</f>
        <v>0</v>
      </c>
      <c r="BL966" s="17" t="s">
        <v>157</v>
      </c>
      <c r="BM966" s="192" t="s">
        <v>1082</v>
      </c>
    </row>
    <row r="967" spans="1:65" s="13" customFormat="1" ht="11.25">
      <c r="B967" s="194"/>
      <c r="C967" s="195"/>
      <c r="D967" s="196" t="s">
        <v>162</v>
      </c>
      <c r="E967" s="197" t="s">
        <v>1</v>
      </c>
      <c r="F967" s="198" t="s">
        <v>1083</v>
      </c>
      <c r="G967" s="195"/>
      <c r="H967" s="197" t="s">
        <v>1</v>
      </c>
      <c r="I967" s="199"/>
      <c r="J967" s="195"/>
      <c r="K967" s="195"/>
      <c r="L967" s="200"/>
      <c r="M967" s="201"/>
      <c r="N967" s="202"/>
      <c r="O967" s="202"/>
      <c r="P967" s="202"/>
      <c r="Q967" s="202"/>
      <c r="R967" s="202"/>
      <c r="S967" s="202"/>
      <c r="T967" s="203"/>
      <c r="AT967" s="204" t="s">
        <v>162</v>
      </c>
      <c r="AU967" s="204" t="s">
        <v>84</v>
      </c>
      <c r="AV967" s="13" t="s">
        <v>82</v>
      </c>
      <c r="AW967" s="13" t="s">
        <v>32</v>
      </c>
      <c r="AX967" s="13" t="s">
        <v>77</v>
      </c>
      <c r="AY967" s="204" t="s">
        <v>150</v>
      </c>
    </row>
    <row r="968" spans="1:65" s="14" customFormat="1" ht="11.25">
      <c r="B968" s="205"/>
      <c r="C968" s="206"/>
      <c r="D968" s="196" t="s">
        <v>162</v>
      </c>
      <c r="E968" s="207" t="s">
        <v>1</v>
      </c>
      <c r="F968" s="208" t="s">
        <v>1084</v>
      </c>
      <c r="G968" s="206"/>
      <c r="H968" s="209">
        <v>5.44</v>
      </c>
      <c r="I968" s="210"/>
      <c r="J968" s="206"/>
      <c r="K968" s="206"/>
      <c r="L968" s="211"/>
      <c r="M968" s="212"/>
      <c r="N968" s="213"/>
      <c r="O968" s="213"/>
      <c r="P968" s="213"/>
      <c r="Q968" s="213"/>
      <c r="R968" s="213"/>
      <c r="S968" s="213"/>
      <c r="T968" s="214"/>
      <c r="AT968" s="215" t="s">
        <v>162</v>
      </c>
      <c r="AU968" s="215" t="s">
        <v>84</v>
      </c>
      <c r="AV968" s="14" t="s">
        <v>84</v>
      </c>
      <c r="AW968" s="14" t="s">
        <v>32</v>
      </c>
      <c r="AX968" s="14" t="s">
        <v>82</v>
      </c>
      <c r="AY968" s="215" t="s">
        <v>150</v>
      </c>
    </row>
    <row r="969" spans="1:65" s="2" customFormat="1" ht="21.75" customHeight="1">
      <c r="A969" s="34"/>
      <c r="B969" s="35"/>
      <c r="C969" s="181" t="s">
        <v>1085</v>
      </c>
      <c r="D969" s="181" t="s">
        <v>152</v>
      </c>
      <c r="E969" s="182" t="s">
        <v>1086</v>
      </c>
      <c r="F969" s="183" t="s">
        <v>1087</v>
      </c>
      <c r="G969" s="184" t="s">
        <v>155</v>
      </c>
      <c r="H969" s="185">
        <v>16.600000000000001</v>
      </c>
      <c r="I969" s="186"/>
      <c r="J969" s="187">
        <f>ROUND(I969*H969,2)</f>
        <v>0</v>
      </c>
      <c r="K969" s="183" t="s">
        <v>156</v>
      </c>
      <c r="L969" s="39"/>
      <c r="M969" s="188" t="s">
        <v>1</v>
      </c>
      <c r="N969" s="189" t="s">
        <v>42</v>
      </c>
      <c r="O969" s="71"/>
      <c r="P969" s="190">
        <f>O969*H969</f>
        <v>0</v>
      </c>
      <c r="Q969" s="190">
        <v>0</v>
      </c>
      <c r="R969" s="190">
        <f>Q969*H969</f>
        <v>0</v>
      </c>
      <c r="S969" s="190">
        <v>7.5999999999999998E-2</v>
      </c>
      <c r="T969" s="191">
        <f>S969*H969</f>
        <v>1.2616000000000001</v>
      </c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R969" s="192" t="s">
        <v>157</v>
      </c>
      <c r="AT969" s="192" t="s">
        <v>152</v>
      </c>
      <c r="AU969" s="192" t="s">
        <v>84</v>
      </c>
      <c r="AY969" s="17" t="s">
        <v>150</v>
      </c>
      <c r="BE969" s="193">
        <f>IF(N969="základní",J969,0)</f>
        <v>0</v>
      </c>
      <c r="BF969" s="193">
        <f>IF(N969="snížená",J969,0)</f>
        <v>0</v>
      </c>
      <c r="BG969" s="193">
        <f>IF(N969="zákl. přenesená",J969,0)</f>
        <v>0</v>
      </c>
      <c r="BH969" s="193">
        <f>IF(N969="sníž. přenesená",J969,0)</f>
        <v>0</v>
      </c>
      <c r="BI969" s="193">
        <f>IF(N969="nulová",J969,0)</f>
        <v>0</v>
      </c>
      <c r="BJ969" s="17" t="s">
        <v>82</v>
      </c>
      <c r="BK969" s="193">
        <f>ROUND(I969*H969,2)</f>
        <v>0</v>
      </c>
      <c r="BL969" s="17" t="s">
        <v>157</v>
      </c>
      <c r="BM969" s="192" t="s">
        <v>1088</v>
      </c>
    </row>
    <row r="970" spans="1:65" s="13" customFormat="1" ht="11.25">
      <c r="B970" s="194"/>
      <c r="C970" s="195"/>
      <c r="D970" s="196" t="s">
        <v>162</v>
      </c>
      <c r="E970" s="197" t="s">
        <v>1</v>
      </c>
      <c r="F970" s="198" t="s">
        <v>1089</v>
      </c>
      <c r="G970" s="195"/>
      <c r="H970" s="197" t="s">
        <v>1</v>
      </c>
      <c r="I970" s="199"/>
      <c r="J970" s="195"/>
      <c r="K970" s="195"/>
      <c r="L970" s="200"/>
      <c r="M970" s="201"/>
      <c r="N970" s="202"/>
      <c r="O970" s="202"/>
      <c r="P970" s="202"/>
      <c r="Q970" s="202"/>
      <c r="R970" s="202"/>
      <c r="S970" s="202"/>
      <c r="T970" s="203"/>
      <c r="AT970" s="204" t="s">
        <v>162</v>
      </c>
      <c r="AU970" s="204" t="s">
        <v>84</v>
      </c>
      <c r="AV970" s="13" t="s">
        <v>82</v>
      </c>
      <c r="AW970" s="13" t="s">
        <v>32</v>
      </c>
      <c r="AX970" s="13" t="s">
        <v>77</v>
      </c>
      <c r="AY970" s="204" t="s">
        <v>150</v>
      </c>
    </row>
    <row r="971" spans="1:65" s="14" customFormat="1" ht="11.25">
      <c r="B971" s="205"/>
      <c r="C971" s="206"/>
      <c r="D971" s="196" t="s">
        <v>162</v>
      </c>
      <c r="E971" s="207" t="s">
        <v>1</v>
      </c>
      <c r="F971" s="208" t="s">
        <v>315</v>
      </c>
      <c r="G971" s="206"/>
      <c r="H971" s="209">
        <v>1.6</v>
      </c>
      <c r="I971" s="210"/>
      <c r="J971" s="206"/>
      <c r="K971" s="206"/>
      <c r="L971" s="211"/>
      <c r="M971" s="212"/>
      <c r="N971" s="213"/>
      <c r="O971" s="213"/>
      <c r="P971" s="213"/>
      <c r="Q971" s="213"/>
      <c r="R971" s="213"/>
      <c r="S971" s="213"/>
      <c r="T971" s="214"/>
      <c r="AT971" s="215" t="s">
        <v>162</v>
      </c>
      <c r="AU971" s="215" t="s">
        <v>84</v>
      </c>
      <c r="AV971" s="14" t="s">
        <v>84</v>
      </c>
      <c r="AW971" s="14" t="s">
        <v>32</v>
      </c>
      <c r="AX971" s="14" t="s">
        <v>77</v>
      </c>
      <c r="AY971" s="215" t="s">
        <v>150</v>
      </c>
    </row>
    <row r="972" spans="1:65" s="13" customFormat="1" ht="11.25">
      <c r="B972" s="194"/>
      <c r="C972" s="195"/>
      <c r="D972" s="196" t="s">
        <v>162</v>
      </c>
      <c r="E972" s="197" t="s">
        <v>1</v>
      </c>
      <c r="F972" s="198" t="s">
        <v>1090</v>
      </c>
      <c r="G972" s="195"/>
      <c r="H972" s="197" t="s">
        <v>1</v>
      </c>
      <c r="I972" s="199"/>
      <c r="J972" s="195"/>
      <c r="K972" s="195"/>
      <c r="L972" s="200"/>
      <c r="M972" s="201"/>
      <c r="N972" s="202"/>
      <c r="O972" s="202"/>
      <c r="P972" s="202"/>
      <c r="Q972" s="202"/>
      <c r="R972" s="202"/>
      <c r="S972" s="202"/>
      <c r="T972" s="203"/>
      <c r="AT972" s="204" t="s">
        <v>162</v>
      </c>
      <c r="AU972" s="204" t="s">
        <v>84</v>
      </c>
      <c r="AV972" s="13" t="s">
        <v>82</v>
      </c>
      <c r="AW972" s="13" t="s">
        <v>32</v>
      </c>
      <c r="AX972" s="13" t="s">
        <v>77</v>
      </c>
      <c r="AY972" s="204" t="s">
        <v>150</v>
      </c>
    </row>
    <row r="973" spans="1:65" s="14" customFormat="1" ht="11.25">
      <c r="B973" s="205"/>
      <c r="C973" s="206"/>
      <c r="D973" s="196" t="s">
        <v>162</v>
      </c>
      <c r="E973" s="207" t="s">
        <v>1</v>
      </c>
      <c r="F973" s="208" t="s">
        <v>315</v>
      </c>
      <c r="G973" s="206"/>
      <c r="H973" s="209">
        <v>1.6</v>
      </c>
      <c r="I973" s="210"/>
      <c r="J973" s="206"/>
      <c r="K973" s="206"/>
      <c r="L973" s="211"/>
      <c r="M973" s="212"/>
      <c r="N973" s="213"/>
      <c r="O973" s="213"/>
      <c r="P973" s="213"/>
      <c r="Q973" s="213"/>
      <c r="R973" s="213"/>
      <c r="S973" s="213"/>
      <c r="T973" s="214"/>
      <c r="AT973" s="215" t="s">
        <v>162</v>
      </c>
      <c r="AU973" s="215" t="s">
        <v>84</v>
      </c>
      <c r="AV973" s="14" t="s">
        <v>84</v>
      </c>
      <c r="AW973" s="14" t="s">
        <v>32</v>
      </c>
      <c r="AX973" s="14" t="s">
        <v>77</v>
      </c>
      <c r="AY973" s="215" t="s">
        <v>150</v>
      </c>
    </row>
    <row r="974" spans="1:65" s="13" customFormat="1" ht="11.25">
      <c r="B974" s="194"/>
      <c r="C974" s="195"/>
      <c r="D974" s="196" t="s">
        <v>162</v>
      </c>
      <c r="E974" s="197" t="s">
        <v>1</v>
      </c>
      <c r="F974" s="198" t="s">
        <v>1091</v>
      </c>
      <c r="G974" s="195"/>
      <c r="H974" s="197" t="s">
        <v>1</v>
      </c>
      <c r="I974" s="199"/>
      <c r="J974" s="195"/>
      <c r="K974" s="195"/>
      <c r="L974" s="200"/>
      <c r="M974" s="201"/>
      <c r="N974" s="202"/>
      <c r="O974" s="202"/>
      <c r="P974" s="202"/>
      <c r="Q974" s="202"/>
      <c r="R974" s="202"/>
      <c r="S974" s="202"/>
      <c r="T974" s="203"/>
      <c r="AT974" s="204" t="s">
        <v>162</v>
      </c>
      <c r="AU974" s="204" t="s">
        <v>84</v>
      </c>
      <c r="AV974" s="13" t="s">
        <v>82</v>
      </c>
      <c r="AW974" s="13" t="s">
        <v>32</v>
      </c>
      <c r="AX974" s="13" t="s">
        <v>77</v>
      </c>
      <c r="AY974" s="204" t="s">
        <v>150</v>
      </c>
    </row>
    <row r="975" spans="1:65" s="14" customFormat="1" ht="11.25">
      <c r="B975" s="205"/>
      <c r="C975" s="206"/>
      <c r="D975" s="196" t="s">
        <v>162</v>
      </c>
      <c r="E975" s="207" t="s">
        <v>1</v>
      </c>
      <c r="F975" s="208" t="s">
        <v>315</v>
      </c>
      <c r="G975" s="206"/>
      <c r="H975" s="209">
        <v>1.6</v>
      </c>
      <c r="I975" s="210"/>
      <c r="J975" s="206"/>
      <c r="K975" s="206"/>
      <c r="L975" s="211"/>
      <c r="M975" s="212"/>
      <c r="N975" s="213"/>
      <c r="O975" s="213"/>
      <c r="P975" s="213"/>
      <c r="Q975" s="213"/>
      <c r="R975" s="213"/>
      <c r="S975" s="213"/>
      <c r="T975" s="214"/>
      <c r="AT975" s="215" t="s">
        <v>162</v>
      </c>
      <c r="AU975" s="215" t="s">
        <v>84</v>
      </c>
      <c r="AV975" s="14" t="s">
        <v>84</v>
      </c>
      <c r="AW975" s="14" t="s">
        <v>32</v>
      </c>
      <c r="AX975" s="14" t="s">
        <v>77</v>
      </c>
      <c r="AY975" s="215" t="s">
        <v>150</v>
      </c>
    </row>
    <row r="976" spans="1:65" s="13" customFormat="1" ht="11.25">
      <c r="B976" s="194"/>
      <c r="C976" s="195"/>
      <c r="D976" s="196" t="s">
        <v>162</v>
      </c>
      <c r="E976" s="197" t="s">
        <v>1</v>
      </c>
      <c r="F976" s="198" t="s">
        <v>1092</v>
      </c>
      <c r="G976" s="195"/>
      <c r="H976" s="197" t="s">
        <v>1</v>
      </c>
      <c r="I976" s="199"/>
      <c r="J976" s="195"/>
      <c r="K976" s="195"/>
      <c r="L976" s="200"/>
      <c r="M976" s="201"/>
      <c r="N976" s="202"/>
      <c r="O976" s="202"/>
      <c r="P976" s="202"/>
      <c r="Q976" s="202"/>
      <c r="R976" s="202"/>
      <c r="S976" s="202"/>
      <c r="T976" s="203"/>
      <c r="AT976" s="204" t="s">
        <v>162</v>
      </c>
      <c r="AU976" s="204" t="s">
        <v>84</v>
      </c>
      <c r="AV976" s="13" t="s">
        <v>82</v>
      </c>
      <c r="AW976" s="13" t="s">
        <v>32</v>
      </c>
      <c r="AX976" s="13" t="s">
        <v>77</v>
      </c>
      <c r="AY976" s="204" t="s">
        <v>150</v>
      </c>
    </row>
    <row r="977" spans="1:65" s="14" customFormat="1" ht="11.25">
      <c r="B977" s="205"/>
      <c r="C977" s="206"/>
      <c r="D977" s="196" t="s">
        <v>162</v>
      </c>
      <c r="E977" s="207" t="s">
        <v>1</v>
      </c>
      <c r="F977" s="208" t="s">
        <v>317</v>
      </c>
      <c r="G977" s="206"/>
      <c r="H977" s="209">
        <v>1.8</v>
      </c>
      <c r="I977" s="210"/>
      <c r="J977" s="206"/>
      <c r="K977" s="206"/>
      <c r="L977" s="211"/>
      <c r="M977" s="212"/>
      <c r="N977" s="213"/>
      <c r="O977" s="213"/>
      <c r="P977" s="213"/>
      <c r="Q977" s="213"/>
      <c r="R977" s="213"/>
      <c r="S977" s="213"/>
      <c r="T977" s="214"/>
      <c r="AT977" s="215" t="s">
        <v>162</v>
      </c>
      <c r="AU977" s="215" t="s">
        <v>84</v>
      </c>
      <c r="AV977" s="14" t="s">
        <v>84</v>
      </c>
      <c r="AW977" s="14" t="s">
        <v>32</v>
      </c>
      <c r="AX977" s="14" t="s">
        <v>77</v>
      </c>
      <c r="AY977" s="215" t="s">
        <v>150</v>
      </c>
    </row>
    <row r="978" spans="1:65" s="13" customFormat="1" ht="11.25">
      <c r="B978" s="194"/>
      <c r="C978" s="195"/>
      <c r="D978" s="196" t="s">
        <v>162</v>
      </c>
      <c r="E978" s="197" t="s">
        <v>1</v>
      </c>
      <c r="F978" s="198" t="s">
        <v>1093</v>
      </c>
      <c r="G978" s="195"/>
      <c r="H978" s="197" t="s">
        <v>1</v>
      </c>
      <c r="I978" s="199"/>
      <c r="J978" s="195"/>
      <c r="K978" s="195"/>
      <c r="L978" s="200"/>
      <c r="M978" s="201"/>
      <c r="N978" s="202"/>
      <c r="O978" s="202"/>
      <c r="P978" s="202"/>
      <c r="Q978" s="202"/>
      <c r="R978" s="202"/>
      <c r="S978" s="202"/>
      <c r="T978" s="203"/>
      <c r="AT978" s="204" t="s">
        <v>162</v>
      </c>
      <c r="AU978" s="204" t="s">
        <v>84</v>
      </c>
      <c r="AV978" s="13" t="s">
        <v>82</v>
      </c>
      <c r="AW978" s="13" t="s">
        <v>32</v>
      </c>
      <c r="AX978" s="13" t="s">
        <v>77</v>
      </c>
      <c r="AY978" s="204" t="s">
        <v>150</v>
      </c>
    </row>
    <row r="979" spans="1:65" s="14" customFormat="1" ht="11.25">
      <c r="B979" s="205"/>
      <c r="C979" s="206"/>
      <c r="D979" s="196" t="s">
        <v>162</v>
      </c>
      <c r="E979" s="207" t="s">
        <v>1</v>
      </c>
      <c r="F979" s="208" t="s">
        <v>315</v>
      </c>
      <c r="G979" s="206"/>
      <c r="H979" s="209">
        <v>1.6</v>
      </c>
      <c r="I979" s="210"/>
      <c r="J979" s="206"/>
      <c r="K979" s="206"/>
      <c r="L979" s="211"/>
      <c r="M979" s="212"/>
      <c r="N979" s="213"/>
      <c r="O979" s="213"/>
      <c r="P979" s="213"/>
      <c r="Q979" s="213"/>
      <c r="R979" s="213"/>
      <c r="S979" s="213"/>
      <c r="T979" s="214"/>
      <c r="AT979" s="215" t="s">
        <v>162</v>
      </c>
      <c r="AU979" s="215" t="s">
        <v>84</v>
      </c>
      <c r="AV979" s="14" t="s">
        <v>84</v>
      </c>
      <c r="AW979" s="14" t="s">
        <v>32</v>
      </c>
      <c r="AX979" s="14" t="s">
        <v>77</v>
      </c>
      <c r="AY979" s="215" t="s">
        <v>150</v>
      </c>
    </row>
    <row r="980" spans="1:65" s="13" customFormat="1" ht="11.25">
      <c r="B980" s="194"/>
      <c r="C980" s="195"/>
      <c r="D980" s="196" t="s">
        <v>162</v>
      </c>
      <c r="E980" s="197" t="s">
        <v>1</v>
      </c>
      <c r="F980" s="198" t="s">
        <v>1094</v>
      </c>
      <c r="G980" s="195"/>
      <c r="H980" s="197" t="s">
        <v>1</v>
      </c>
      <c r="I980" s="199"/>
      <c r="J980" s="195"/>
      <c r="K980" s="195"/>
      <c r="L980" s="200"/>
      <c r="M980" s="201"/>
      <c r="N980" s="202"/>
      <c r="O980" s="202"/>
      <c r="P980" s="202"/>
      <c r="Q980" s="202"/>
      <c r="R980" s="202"/>
      <c r="S980" s="202"/>
      <c r="T980" s="203"/>
      <c r="AT980" s="204" t="s">
        <v>162</v>
      </c>
      <c r="AU980" s="204" t="s">
        <v>84</v>
      </c>
      <c r="AV980" s="13" t="s">
        <v>82</v>
      </c>
      <c r="AW980" s="13" t="s">
        <v>32</v>
      </c>
      <c r="AX980" s="13" t="s">
        <v>77</v>
      </c>
      <c r="AY980" s="204" t="s">
        <v>150</v>
      </c>
    </row>
    <row r="981" spans="1:65" s="14" customFormat="1" ht="11.25">
      <c r="B981" s="205"/>
      <c r="C981" s="206"/>
      <c r="D981" s="196" t="s">
        <v>162</v>
      </c>
      <c r="E981" s="207" t="s">
        <v>1</v>
      </c>
      <c r="F981" s="208" t="s">
        <v>317</v>
      </c>
      <c r="G981" s="206"/>
      <c r="H981" s="209">
        <v>1.8</v>
      </c>
      <c r="I981" s="210"/>
      <c r="J981" s="206"/>
      <c r="K981" s="206"/>
      <c r="L981" s="211"/>
      <c r="M981" s="212"/>
      <c r="N981" s="213"/>
      <c r="O981" s="213"/>
      <c r="P981" s="213"/>
      <c r="Q981" s="213"/>
      <c r="R981" s="213"/>
      <c r="S981" s="213"/>
      <c r="T981" s="214"/>
      <c r="AT981" s="215" t="s">
        <v>162</v>
      </c>
      <c r="AU981" s="215" t="s">
        <v>84</v>
      </c>
      <c r="AV981" s="14" t="s">
        <v>84</v>
      </c>
      <c r="AW981" s="14" t="s">
        <v>32</v>
      </c>
      <c r="AX981" s="14" t="s">
        <v>77</v>
      </c>
      <c r="AY981" s="215" t="s">
        <v>150</v>
      </c>
    </row>
    <row r="982" spans="1:65" s="13" customFormat="1" ht="11.25">
      <c r="B982" s="194"/>
      <c r="C982" s="195"/>
      <c r="D982" s="196" t="s">
        <v>162</v>
      </c>
      <c r="E982" s="197" t="s">
        <v>1</v>
      </c>
      <c r="F982" s="198" t="s">
        <v>1095</v>
      </c>
      <c r="G982" s="195"/>
      <c r="H982" s="197" t="s">
        <v>1</v>
      </c>
      <c r="I982" s="199"/>
      <c r="J982" s="195"/>
      <c r="K982" s="195"/>
      <c r="L982" s="200"/>
      <c r="M982" s="201"/>
      <c r="N982" s="202"/>
      <c r="O982" s="202"/>
      <c r="P982" s="202"/>
      <c r="Q982" s="202"/>
      <c r="R982" s="202"/>
      <c r="S982" s="202"/>
      <c r="T982" s="203"/>
      <c r="AT982" s="204" t="s">
        <v>162</v>
      </c>
      <c r="AU982" s="204" t="s">
        <v>84</v>
      </c>
      <c r="AV982" s="13" t="s">
        <v>82</v>
      </c>
      <c r="AW982" s="13" t="s">
        <v>32</v>
      </c>
      <c r="AX982" s="13" t="s">
        <v>77</v>
      </c>
      <c r="AY982" s="204" t="s">
        <v>150</v>
      </c>
    </row>
    <row r="983" spans="1:65" s="14" customFormat="1" ht="11.25">
      <c r="B983" s="205"/>
      <c r="C983" s="206"/>
      <c r="D983" s="196" t="s">
        <v>162</v>
      </c>
      <c r="E983" s="207" t="s">
        <v>1</v>
      </c>
      <c r="F983" s="208" t="s">
        <v>317</v>
      </c>
      <c r="G983" s="206"/>
      <c r="H983" s="209">
        <v>1.8</v>
      </c>
      <c r="I983" s="210"/>
      <c r="J983" s="206"/>
      <c r="K983" s="206"/>
      <c r="L983" s="211"/>
      <c r="M983" s="212"/>
      <c r="N983" s="213"/>
      <c r="O983" s="213"/>
      <c r="P983" s="213"/>
      <c r="Q983" s="213"/>
      <c r="R983" s="213"/>
      <c r="S983" s="213"/>
      <c r="T983" s="214"/>
      <c r="AT983" s="215" t="s">
        <v>162</v>
      </c>
      <c r="AU983" s="215" t="s">
        <v>84</v>
      </c>
      <c r="AV983" s="14" t="s">
        <v>84</v>
      </c>
      <c r="AW983" s="14" t="s">
        <v>32</v>
      </c>
      <c r="AX983" s="14" t="s">
        <v>77</v>
      </c>
      <c r="AY983" s="215" t="s">
        <v>150</v>
      </c>
    </row>
    <row r="984" spans="1:65" s="13" customFormat="1" ht="11.25">
      <c r="B984" s="194"/>
      <c r="C984" s="195"/>
      <c r="D984" s="196" t="s">
        <v>162</v>
      </c>
      <c r="E984" s="197" t="s">
        <v>1</v>
      </c>
      <c r="F984" s="198" t="s">
        <v>1096</v>
      </c>
      <c r="G984" s="195"/>
      <c r="H984" s="197" t="s">
        <v>1</v>
      </c>
      <c r="I984" s="199"/>
      <c r="J984" s="195"/>
      <c r="K984" s="195"/>
      <c r="L984" s="200"/>
      <c r="M984" s="201"/>
      <c r="N984" s="202"/>
      <c r="O984" s="202"/>
      <c r="P984" s="202"/>
      <c r="Q984" s="202"/>
      <c r="R984" s="202"/>
      <c r="S984" s="202"/>
      <c r="T984" s="203"/>
      <c r="AT984" s="204" t="s">
        <v>162</v>
      </c>
      <c r="AU984" s="204" t="s">
        <v>84</v>
      </c>
      <c r="AV984" s="13" t="s">
        <v>82</v>
      </c>
      <c r="AW984" s="13" t="s">
        <v>32</v>
      </c>
      <c r="AX984" s="13" t="s">
        <v>77</v>
      </c>
      <c r="AY984" s="204" t="s">
        <v>150</v>
      </c>
    </row>
    <row r="985" spans="1:65" s="14" customFormat="1" ht="11.25">
      <c r="B985" s="205"/>
      <c r="C985" s="206"/>
      <c r="D985" s="196" t="s">
        <v>162</v>
      </c>
      <c r="E985" s="207" t="s">
        <v>1</v>
      </c>
      <c r="F985" s="208" t="s">
        <v>315</v>
      </c>
      <c r="G985" s="206"/>
      <c r="H985" s="209">
        <v>1.6</v>
      </c>
      <c r="I985" s="210"/>
      <c r="J985" s="206"/>
      <c r="K985" s="206"/>
      <c r="L985" s="211"/>
      <c r="M985" s="212"/>
      <c r="N985" s="213"/>
      <c r="O985" s="213"/>
      <c r="P985" s="213"/>
      <c r="Q985" s="213"/>
      <c r="R985" s="213"/>
      <c r="S985" s="213"/>
      <c r="T985" s="214"/>
      <c r="AT985" s="215" t="s">
        <v>162</v>
      </c>
      <c r="AU985" s="215" t="s">
        <v>84</v>
      </c>
      <c r="AV985" s="14" t="s">
        <v>84</v>
      </c>
      <c r="AW985" s="14" t="s">
        <v>32</v>
      </c>
      <c r="AX985" s="14" t="s">
        <v>77</v>
      </c>
      <c r="AY985" s="215" t="s">
        <v>150</v>
      </c>
    </row>
    <row r="986" spans="1:65" s="13" customFormat="1" ht="11.25">
      <c r="B986" s="194"/>
      <c r="C986" s="195"/>
      <c r="D986" s="196" t="s">
        <v>162</v>
      </c>
      <c r="E986" s="197" t="s">
        <v>1</v>
      </c>
      <c r="F986" s="198" t="s">
        <v>1097</v>
      </c>
      <c r="G986" s="195"/>
      <c r="H986" s="197" t="s">
        <v>1</v>
      </c>
      <c r="I986" s="199"/>
      <c r="J986" s="195"/>
      <c r="K986" s="195"/>
      <c r="L986" s="200"/>
      <c r="M986" s="201"/>
      <c r="N986" s="202"/>
      <c r="O986" s="202"/>
      <c r="P986" s="202"/>
      <c r="Q986" s="202"/>
      <c r="R986" s="202"/>
      <c r="S986" s="202"/>
      <c r="T986" s="203"/>
      <c r="AT986" s="204" t="s">
        <v>162</v>
      </c>
      <c r="AU986" s="204" t="s">
        <v>84</v>
      </c>
      <c r="AV986" s="13" t="s">
        <v>82</v>
      </c>
      <c r="AW986" s="13" t="s">
        <v>32</v>
      </c>
      <c r="AX986" s="13" t="s">
        <v>77</v>
      </c>
      <c r="AY986" s="204" t="s">
        <v>150</v>
      </c>
    </row>
    <row r="987" spans="1:65" s="14" customFormat="1" ht="11.25">
      <c r="B987" s="205"/>
      <c r="C987" s="206"/>
      <c r="D987" s="196" t="s">
        <v>162</v>
      </c>
      <c r="E987" s="207" t="s">
        <v>1</v>
      </c>
      <c r="F987" s="208" t="s">
        <v>315</v>
      </c>
      <c r="G987" s="206"/>
      <c r="H987" s="209">
        <v>1.6</v>
      </c>
      <c r="I987" s="210"/>
      <c r="J987" s="206"/>
      <c r="K987" s="206"/>
      <c r="L987" s="211"/>
      <c r="M987" s="212"/>
      <c r="N987" s="213"/>
      <c r="O987" s="213"/>
      <c r="P987" s="213"/>
      <c r="Q987" s="213"/>
      <c r="R987" s="213"/>
      <c r="S987" s="213"/>
      <c r="T987" s="214"/>
      <c r="AT987" s="215" t="s">
        <v>162</v>
      </c>
      <c r="AU987" s="215" t="s">
        <v>84</v>
      </c>
      <c r="AV987" s="14" t="s">
        <v>84</v>
      </c>
      <c r="AW987" s="14" t="s">
        <v>32</v>
      </c>
      <c r="AX987" s="14" t="s">
        <v>77</v>
      </c>
      <c r="AY987" s="215" t="s">
        <v>150</v>
      </c>
    </row>
    <row r="988" spans="1:65" s="13" customFormat="1" ht="11.25">
      <c r="B988" s="194"/>
      <c r="C988" s="195"/>
      <c r="D988" s="196" t="s">
        <v>162</v>
      </c>
      <c r="E988" s="197" t="s">
        <v>1</v>
      </c>
      <c r="F988" s="198" t="s">
        <v>1098</v>
      </c>
      <c r="G988" s="195"/>
      <c r="H988" s="197" t="s">
        <v>1</v>
      </c>
      <c r="I988" s="199"/>
      <c r="J988" s="195"/>
      <c r="K988" s="195"/>
      <c r="L988" s="200"/>
      <c r="M988" s="201"/>
      <c r="N988" s="202"/>
      <c r="O988" s="202"/>
      <c r="P988" s="202"/>
      <c r="Q988" s="202"/>
      <c r="R988" s="202"/>
      <c r="S988" s="202"/>
      <c r="T988" s="203"/>
      <c r="AT988" s="204" t="s">
        <v>162</v>
      </c>
      <c r="AU988" s="204" t="s">
        <v>84</v>
      </c>
      <c r="AV988" s="13" t="s">
        <v>82</v>
      </c>
      <c r="AW988" s="13" t="s">
        <v>32</v>
      </c>
      <c r="AX988" s="13" t="s">
        <v>77</v>
      </c>
      <c r="AY988" s="204" t="s">
        <v>150</v>
      </c>
    </row>
    <row r="989" spans="1:65" s="14" customFormat="1" ht="11.25">
      <c r="B989" s="205"/>
      <c r="C989" s="206"/>
      <c r="D989" s="196" t="s">
        <v>162</v>
      </c>
      <c r="E989" s="207" t="s">
        <v>1</v>
      </c>
      <c r="F989" s="208" t="s">
        <v>315</v>
      </c>
      <c r="G989" s="206"/>
      <c r="H989" s="209">
        <v>1.6</v>
      </c>
      <c r="I989" s="210"/>
      <c r="J989" s="206"/>
      <c r="K989" s="206"/>
      <c r="L989" s="211"/>
      <c r="M989" s="212"/>
      <c r="N989" s="213"/>
      <c r="O989" s="213"/>
      <c r="P989" s="213"/>
      <c r="Q989" s="213"/>
      <c r="R989" s="213"/>
      <c r="S989" s="213"/>
      <c r="T989" s="214"/>
      <c r="AT989" s="215" t="s">
        <v>162</v>
      </c>
      <c r="AU989" s="215" t="s">
        <v>84</v>
      </c>
      <c r="AV989" s="14" t="s">
        <v>84</v>
      </c>
      <c r="AW989" s="14" t="s">
        <v>32</v>
      </c>
      <c r="AX989" s="14" t="s">
        <v>77</v>
      </c>
      <c r="AY989" s="215" t="s">
        <v>150</v>
      </c>
    </row>
    <row r="990" spans="1:65" s="15" customFormat="1" ht="11.25">
      <c r="B990" s="216"/>
      <c r="C990" s="217"/>
      <c r="D990" s="196" t="s">
        <v>162</v>
      </c>
      <c r="E990" s="218" t="s">
        <v>1</v>
      </c>
      <c r="F990" s="219" t="s">
        <v>166</v>
      </c>
      <c r="G990" s="217"/>
      <c r="H990" s="220">
        <v>16.600000000000001</v>
      </c>
      <c r="I990" s="221"/>
      <c r="J990" s="217"/>
      <c r="K990" s="217"/>
      <c r="L990" s="222"/>
      <c r="M990" s="223"/>
      <c r="N990" s="224"/>
      <c r="O990" s="224"/>
      <c r="P990" s="224"/>
      <c r="Q990" s="224"/>
      <c r="R990" s="224"/>
      <c r="S990" s="224"/>
      <c r="T990" s="225"/>
      <c r="AT990" s="226" t="s">
        <v>162</v>
      </c>
      <c r="AU990" s="226" t="s">
        <v>84</v>
      </c>
      <c r="AV990" s="15" t="s">
        <v>157</v>
      </c>
      <c r="AW990" s="15" t="s">
        <v>32</v>
      </c>
      <c r="AX990" s="15" t="s">
        <v>82</v>
      </c>
      <c r="AY990" s="226" t="s">
        <v>150</v>
      </c>
    </row>
    <row r="991" spans="1:65" s="2" customFormat="1" ht="24.2" customHeight="1">
      <c r="A991" s="34"/>
      <c r="B991" s="35"/>
      <c r="C991" s="181" t="s">
        <v>1099</v>
      </c>
      <c r="D991" s="181" t="s">
        <v>152</v>
      </c>
      <c r="E991" s="182" t="s">
        <v>1100</v>
      </c>
      <c r="F991" s="183" t="s">
        <v>1101</v>
      </c>
      <c r="G991" s="184" t="s">
        <v>155</v>
      </c>
      <c r="H991" s="185">
        <v>1.8</v>
      </c>
      <c r="I991" s="186"/>
      <c r="J991" s="187">
        <f>ROUND(I991*H991,2)</f>
        <v>0</v>
      </c>
      <c r="K991" s="183" t="s">
        <v>156</v>
      </c>
      <c r="L991" s="39"/>
      <c r="M991" s="188" t="s">
        <v>1</v>
      </c>
      <c r="N991" s="189" t="s">
        <v>42</v>
      </c>
      <c r="O991" s="71"/>
      <c r="P991" s="190">
        <f>O991*H991</f>
        <v>0</v>
      </c>
      <c r="Q991" s="190">
        <v>0</v>
      </c>
      <c r="R991" s="190">
        <f>Q991*H991</f>
        <v>0</v>
      </c>
      <c r="S991" s="190">
        <v>0.27</v>
      </c>
      <c r="T991" s="191">
        <f>S991*H991</f>
        <v>0.48600000000000004</v>
      </c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R991" s="192" t="s">
        <v>157</v>
      </c>
      <c r="AT991" s="192" t="s">
        <v>152</v>
      </c>
      <c r="AU991" s="192" t="s">
        <v>84</v>
      </c>
      <c r="AY991" s="17" t="s">
        <v>150</v>
      </c>
      <c r="BE991" s="193">
        <f>IF(N991="základní",J991,0)</f>
        <v>0</v>
      </c>
      <c r="BF991" s="193">
        <f>IF(N991="snížená",J991,0)</f>
        <v>0</v>
      </c>
      <c r="BG991" s="193">
        <f>IF(N991="zákl. přenesená",J991,0)</f>
        <v>0</v>
      </c>
      <c r="BH991" s="193">
        <f>IF(N991="sníž. přenesená",J991,0)</f>
        <v>0</v>
      </c>
      <c r="BI991" s="193">
        <f>IF(N991="nulová",J991,0)</f>
        <v>0</v>
      </c>
      <c r="BJ991" s="17" t="s">
        <v>82</v>
      </c>
      <c r="BK991" s="193">
        <f>ROUND(I991*H991,2)</f>
        <v>0</v>
      </c>
      <c r="BL991" s="17" t="s">
        <v>157</v>
      </c>
      <c r="BM991" s="192" t="s">
        <v>1102</v>
      </c>
    </row>
    <row r="992" spans="1:65" s="13" customFormat="1" ht="11.25">
      <c r="B992" s="194"/>
      <c r="C992" s="195"/>
      <c r="D992" s="196" t="s">
        <v>162</v>
      </c>
      <c r="E992" s="197" t="s">
        <v>1</v>
      </c>
      <c r="F992" s="198" t="s">
        <v>1092</v>
      </c>
      <c r="G992" s="195"/>
      <c r="H992" s="197" t="s">
        <v>1</v>
      </c>
      <c r="I992" s="199"/>
      <c r="J992" s="195"/>
      <c r="K992" s="195"/>
      <c r="L992" s="200"/>
      <c r="M992" s="201"/>
      <c r="N992" s="202"/>
      <c r="O992" s="202"/>
      <c r="P992" s="202"/>
      <c r="Q992" s="202"/>
      <c r="R992" s="202"/>
      <c r="S992" s="202"/>
      <c r="T992" s="203"/>
      <c r="AT992" s="204" t="s">
        <v>162</v>
      </c>
      <c r="AU992" s="204" t="s">
        <v>84</v>
      </c>
      <c r="AV992" s="13" t="s">
        <v>82</v>
      </c>
      <c r="AW992" s="13" t="s">
        <v>32</v>
      </c>
      <c r="AX992" s="13" t="s">
        <v>77</v>
      </c>
      <c r="AY992" s="204" t="s">
        <v>150</v>
      </c>
    </row>
    <row r="993" spans="1:65" s="14" customFormat="1" ht="11.25">
      <c r="B993" s="205"/>
      <c r="C993" s="206"/>
      <c r="D993" s="196" t="s">
        <v>162</v>
      </c>
      <c r="E993" s="207" t="s">
        <v>1</v>
      </c>
      <c r="F993" s="208" t="s">
        <v>1103</v>
      </c>
      <c r="G993" s="206"/>
      <c r="H993" s="209">
        <v>0.8</v>
      </c>
      <c r="I993" s="210"/>
      <c r="J993" s="206"/>
      <c r="K993" s="206"/>
      <c r="L993" s="211"/>
      <c r="M993" s="212"/>
      <c r="N993" s="213"/>
      <c r="O993" s="213"/>
      <c r="P993" s="213"/>
      <c r="Q993" s="213"/>
      <c r="R993" s="213"/>
      <c r="S993" s="213"/>
      <c r="T993" s="214"/>
      <c r="AT993" s="215" t="s">
        <v>162</v>
      </c>
      <c r="AU993" s="215" t="s">
        <v>84</v>
      </c>
      <c r="AV993" s="14" t="s">
        <v>84</v>
      </c>
      <c r="AW993" s="14" t="s">
        <v>32</v>
      </c>
      <c r="AX993" s="14" t="s">
        <v>77</v>
      </c>
      <c r="AY993" s="215" t="s">
        <v>150</v>
      </c>
    </row>
    <row r="994" spans="1:65" s="13" customFormat="1" ht="11.25">
      <c r="B994" s="194"/>
      <c r="C994" s="195"/>
      <c r="D994" s="196" t="s">
        <v>162</v>
      </c>
      <c r="E994" s="197" t="s">
        <v>1</v>
      </c>
      <c r="F994" s="198" t="s">
        <v>1104</v>
      </c>
      <c r="G994" s="195"/>
      <c r="H994" s="197" t="s">
        <v>1</v>
      </c>
      <c r="I994" s="199"/>
      <c r="J994" s="195"/>
      <c r="K994" s="195"/>
      <c r="L994" s="200"/>
      <c r="M994" s="201"/>
      <c r="N994" s="202"/>
      <c r="O994" s="202"/>
      <c r="P994" s="202"/>
      <c r="Q994" s="202"/>
      <c r="R994" s="202"/>
      <c r="S994" s="202"/>
      <c r="T994" s="203"/>
      <c r="AT994" s="204" t="s">
        <v>162</v>
      </c>
      <c r="AU994" s="204" t="s">
        <v>84</v>
      </c>
      <c r="AV994" s="13" t="s">
        <v>82</v>
      </c>
      <c r="AW994" s="13" t="s">
        <v>32</v>
      </c>
      <c r="AX994" s="13" t="s">
        <v>77</v>
      </c>
      <c r="AY994" s="204" t="s">
        <v>150</v>
      </c>
    </row>
    <row r="995" spans="1:65" s="14" customFormat="1" ht="11.25">
      <c r="B995" s="205"/>
      <c r="C995" s="206"/>
      <c r="D995" s="196" t="s">
        <v>162</v>
      </c>
      <c r="E995" s="207" t="s">
        <v>1</v>
      </c>
      <c r="F995" s="208" t="s">
        <v>1105</v>
      </c>
      <c r="G995" s="206"/>
      <c r="H995" s="209">
        <v>1</v>
      </c>
      <c r="I995" s="210"/>
      <c r="J995" s="206"/>
      <c r="K995" s="206"/>
      <c r="L995" s="211"/>
      <c r="M995" s="212"/>
      <c r="N995" s="213"/>
      <c r="O995" s="213"/>
      <c r="P995" s="213"/>
      <c r="Q995" s="213"/>
      <c r="R995" s="213"/>
      <c r="S995" s="213"/>
      <c r="T995" s="214"/>
      <c r="AT995" s="215" t="s">
        <v>162</v>
      </c>
      <c r="AU995" s="215" t="s">
        <v>84</v>
      </c>
      <c r="AV995" s="14" t="s">
        <v>84</v>
      </c>
      <c r="AW995" s="14" t="s">
        <v>32</v>
      </c>
      <c r="AX995" s="14" t="s">
        <v>77</v>
      </c>
      <c r="AY995" s="215" t="s">
        <v>150</v>
      </c>
    </row>
    <row r="996" spans="1:65" s="15" customFormat="1" ht="11.25">
      <c r="B996" s="216"/>
      <c r="C996" s="217"/>
      <c r="D996" s="196" t="s">
        <v>162</v>
      </c>
      <c r="E996" s="218" t="s">
        <v>1</v>
      </c>
      <c r="F996" s="219" t="s">
        <v>166</v>
      </c>
      <c r="G996" s="217"/>
      <c r="H996" s="220">
        <v>1.8</v>
      </c>
      <c r="I996" s="221"/>
      <c r="J996" s="217"/>
      <c r="K996" s="217"/>
      <c r="L996" s="222"/>
      <c r="M996" s="223"/>
      <c r="N996" s="224"/>
      <c r="O996" s="224"/>
      <c r="P996" s="224"/>
      <c r="Q996" s="224"/>
      <c r="R996" s="224"/>
      <c r="S996" s="224"/>
      <c r="T996" s="225"/>
      <c r="AT996" s="226" t="s">
        <v>162</v>
      </c>
      <c r="AU996" s="226" t="s">
        <v>84</v>
      </c>
      <c r="AV996" s="15" t="s">
        <v>157</v>
      </c>
      <c r="AW996" s="15" t="s">
        <v>32</v>
      </c>
      <c r="AX996" s="15" t="s">
        <v>82</v>
      </c>
      <c r="AY996" s="226" t="s">
        <v>150</v>
      </c>
    </row>
    <row r="997" spans="1:65" s="2" customFormat="1" ht="24.2" customHeight="1">
      <c r="A997" s="34"/>
      <c r="B997" s="35"/>
      <c r="C997" s="181" t="s">
        <v>548</v>
      </c>
      <c r="D997" s="181" t="s">
        <v>152</v>
      </c>
      <c r="E997" s="182" t="s">
        <v>1106</v>
      </c>
      <c r="F997" s="183" t="s">
        <v>1107</v>
      </c>
      <c r="G997" s="184" t="s">
        <v>170</v>
      </c>
      <c r="H997" s="185">
        <v>0.12</v>
      </c>
      <c r="I997" s="186"/>
      <c r="J997" s="187">
        <f>ROUND(I997*H997,2)</f>
        <v>0</v>
      </c>
      <c r="K997" s="183" t="s">
        <v>156</v>
      </c>
      <c r="L997" s="39"/>
      <c r="M997" s="188" t="s">
        <v>1</v>
      </c>
      <c r="N997" s="189" t="s">
        <v>42</v>
      </c>
      <c r="O997" s="71"/>
      <c r="P997" s="190">
        <f>O997*H997</f>
        <v>0</v>
      </c>
      <c r="Q997" s="190">
        <v>0</v>
      </c>
      <c r="R997" s="190">
        <f>Q997*H997</f>
        <v>0</v>
      </c>
      <c r="S997" s="190">
        <v>1.8</v>
      </c>
      <c r="T997" s="191">
        <f>S997*H997</f>
        <v>0.216</v>
      </c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R997" s="192" t="s">
        <v>157</v>
      </c>
      <c r="AT997" s="192" t="s">
        <v>152</v>
      </c>
      <c r="AU997" s="192" t="s">
        <v>84</v>
      </c>
      <c r="AY997" s="17" t="s">
        <v>150</v>
      </c>
      <c r="BE997" s="193">
        <f>IF(N997="základní",J997,0)</f>
        <v>0</v>
      </c>
      <c r="BF997" s="193">
        <f>IF(N997="snížená",J997,0)</f>
        <v>0</v>
      </c>
      <c r="BG997" s="193">
        <f>IF(N997="zákl. přenesená",J997,0)</f>
        <v>0</v>
      </c>
      <c r="BH997" s="193">
        <f>IF(N997="sníž. přenesená",J997,0)</f>
        <v>0</v>
      </c>
      <c r="BI997" s="193">
        <f>IF(N997="nulová",J997,0)</f>
        <v>0</v>
      </c>
      <c r="BJ997" s="17" t="s">
        <v>82</v>
      </c>
      <c r="BK997" s="193">
        <f>ROUND(I997*H997,2)</f>
        <v>0</v>
      </c>
      <c r="BL997" s="17" t="s">
        <v>157</v>
      </c>
      <c r="BM997" s="192" t="s">
        <v>1108</v>
      </c>
    </row>
    <row r="998" spans="1:65" s="13" customFormat="1" ht="11.25">
      <c r="B998" s="194"/>
      <c r="C998" s="195"/>
      <c r="D998" s="196" t="s">
        <v>162</v>
      </c>
      <c r="E998" s="197" t="s">
        <v>1</v>
      </c>
      <c r="F998" s="198" t="s">
        <v>1090</v>
      </c>
      <c r="G998" s="195"/>
      <c r="H998" s="197" t="s">
        <v>1</v>
      </c>
      <c r="I998" s="199"/>
      <c r="J998" s="195"/>
      <c r="K998" s="195"/>
      <c r="L998" s="200"/>
      <c r="M998" s="201"/>
      <c r="N998" s="202"/>
      <c r="O998" s="202"/>
      <c r="P998" s="202"/>
      <c r="Q998" s="202"/>
      <c r="R998" s="202"/>
      <c r="S998" s="202"/>
      <c r="T998" s="203"/>
      <c r="AT998" s="204" t="s">
        <v>162</v>
      </c>
      <c r="AU998" s="204" t="s">
        <v>84</v>
      </c>
      <c r="AV998" s="13" t="s">
        <v>82</v>
      </c>
      <c r="AW998" s="13" t="s">
        <v>32</v>
      </c>
      <c r="AX998" s="13" t="s">
        <v>77</v>
      </c>
      <c r="AY998" s="204" t="s">
        <v>150</v>
      </c>
    </row>
    <row r="999" spans="1:65" s="14" customFormat="1" ht="11.25">
      <c r="B999" s="205"/>
      <c r="C999" s="206"/>
      <c r="D999" s="196" t="s">
        <v>162</v>
      </c>
      <c r="E999" s="207" t="s">
        <v>1</v>
      </c>
      <c r="F999" s="208" t="s">
        <v>1109</v>
      </c>
      <c r="G999" s="206"/>
      <c r="H999" s="209">
        <v>0.12</v>
      </c>
      <c r="I999" s="210"/>
      <c r="J999" s="206"/>
      <c r="K999" s="206"/>
      <c r="L999" s="211"/>
      <c r="M999" s="212"/>
      <c r="N999" s="213"/>
      <c r="O999" s="213"/>
      <c r="P999" s="213"/>
      <c r="Q999" s="213"/>
      <c r="R999" s="213"/>
      <c r="S999" s="213"/>
      <c r="T999" s="214"/>
      <c r="AT999" s="215" t="s">
        <v>162</v>
      </c>
      <c r="AU999" s="215" t="s">
        <v>84</v>
      </c>
      <c r="AV999" s="14" t="s">
        <v>84</v>
      </c>
      <c r="AW999" s="14" t="s">
        <v>32</v>
      </c>
      <c r="AX999" s="14" t="s">
        <v>82</v>
      </c>
      <c r="AY999" s="215" t="s">
        <v>150</v>
      </c>
    </row>
    <row r="1000" spans="1:65" s="2" customFormat="1" ht="24.2" customHeight="1">
      <c r="A1000" s="34"/>
      <c r="B1000" s="35"/>
      <c r="C1000" s="181" t="s">
        <v>1110</v>
      </c>
      <c r="D1000" s="181" t="s">
        <v>152</v>
      </c>
      <c r="E1000" s="182" t="s">
        <v>1111</v>
      </c>
      <c r="F1000" s="183" t="s">
        <v>1112</v>
      </c>
      <c r="G1000" s="184" t="s">
        <v>170</v>
      </c>
      <c r="H1000" s="185">
        <v>3.891</v>
      </c>
      <c r="I1000" s="186"/>
      <c r="J1000" s="187">
        <f>ROUND(I1000*H1000,2)</f>
        <v>0</v>
      </c>
      <c r="K1000" s="183" t="s">
        <v>156</v>
      </c>
      <c r="L1000" s="39"/>
      <c r="M1000" s="188" t="s">
        <v>1</v>
      </c>
      <c r="N1000" s="189" t="s">
        <v>42</v>
      </c>
      <c r="O1000" s="71"/>
      <c r="P1000" s="190">
        <f>O1000*H1000</f>
        <v>0</v>
      </c>
      <c r="Q1000" s="190">
        <v>0</v>
      </c>
      <c r="R1000" s="190">
        <f>Q1000*H1000</f>
        <v>0</v>
      </c>
      <c r="S1000" s="190">
        <v>1.8</v>
      </c>
      <c r="T1000" s="191">
        <f>S1000*H1000</f>
        <v>7.0038</v>
      </c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R1000" s="192" t="s">
        <v>157</v>
      </c>
      <c r="AT1000" s="192" t="s">
        <v>152</v>
      </c>
      <c r="AU1000" s="192" t="s">
        <v>84</v>
      </c>
      <c r="AY1000" s="17" t="s">
        <v>150</v>
      </c>
      <c r="BE1000" s="193">
        <f>IF(N1000="základní",J1000,0)</f>
        <v>0</v>
      </c>
      <c r="BF1000" s="193">
        <f>IF(N1000="snížená",J1000,0)</f>
        <v>0</v>
      </c>
      <c r="BG1000" s="193">
        <f>IF(N1000="zákl. přenesená",J1000,0)</f>
        <v>0</v>
      </c>
      <c r="BH1000" s="193">
        <f>IF(N1000="sníž. přenesená",J1000,0)</f>
        <v>0</v>
      </c>
      <c r="BI1000" s="193">
        <f>IF(N1000="nulová",J1000,0)</f>
        <v>0</v>
      </c>
      <c r="BJ1000" s="17" t="s">
        <v>82</v>
      </c>
      <c r="BK1000" s="193">
        <f>ROUND(I1000*H1000,2)</f>
        <v>0</v>
      </c>
      <c r="BL1000" s="17" t="s">
        <v>157</v>
      </c>
      <c r="BM1000" s="192" t="s">
        <v>1113</v>
      </c>
    </row>
    <row r="1001" spans="1:65" s="13" customFormat="1" ht="11.25">
      <c r="B1001" s="194"/>
      <c r="C1001" s="195"/>
      <c r="D1001" s="196" t="s">
        <v>162</v>
      </c>
      <c r="E1001" s="197" t="s">
        <v>1</v>
      </c>
      <c r="F1001" s="198" t="s">
        <v>1097</v>
      </c>
      <c r="G1001" s="195"/>
      <c r="H1001" s="197" t="s">
        <v>1</v>
      </c>
      <c r="I1001" s="199"/>
      <c r="J1001" s="195"/>
      <c r="K1001" s="195"/>
      <c r="L1001" s="200"/>
      <c r="M1001" s="201"/>
      <c r="N1001" s="202"/>
      <c r="O1001" s="202"/>
      <c r="P1001" s="202"/>
      <c r="Q1001" s="202"/>
      <c r="R1001" s="202"/>
      <c r="S1001" s="202"/>
      <c r="T1001" s="203"/>
      <c r="AT1001" s="204" t="s">
        <v>162</v>
      </c>
      <c r="AU1001" s="204" t="s">
        <v>84</v>
      </c>
      <c r="AV1001" s="13" t="s">
        <v>82</v>
      </c>
      <c r="AW1001" s="13" t="s">
        <v>32</v>
      </c>
      <c r="AX1001" s="13" t="s">
        <v>77</v>
      </c>
      <c r="AY1001" s="204" t="s">
        <v>150</v>
      </c>
    </row>
    <row r="1002" spans="1:65" s="14" customFormat="1" ht="11.25">
      <c r="B1002" s="205"/>
      <c r="C1002" s="206"/>
      <c r="D1002" s="196" t="s">
        <v>162</v>
      </c>
      <c r="E1002" s="207" t="s">
        <v>1</v>
      </c>
      <c r="F1002" s="208" t="s">
        <v>1114</v>
      </c>
      <c r="G1002" s="206"/>
      <c r="H1002" s="209">
        <v>0.39600000000000002</v>
      </c>
      <c r="I1002" s="210"/>
      <c r="J1002" s="206"/>
      <c r="K1002" s="206"/>
      <c r="L1002" s="211"/>
      <c r="M1002" s="212"/>
      <c r="N1002" s="213"/>
      <c r="O1002" s="213"/>
      <c r="P1002" s="213"/>
      <c r="Q1002" s="213"/>
      <c r="R1002" s="213"/>
      <c r="S1002" s="213"/>
      <c r="T1002" s="214"/>
      <c r="AT1002" s="215" t="s">
        <v>162</v>
      </c>
      <c r="AU1002" s="215" t="s">
        <v>84</v>
      </c>
      <c r="AV1002" s="14" t="s">
        <v>84</v>
      </c>
      <c r="AW1002" s="14" t="s">
        <v>32</v>
      </c>
      <c r="AX1002" s="14" t="s">
        <v>77</v>
      </c>
      <c r="AY1002" s="215" t="s">
        <v>150</v>
      </c>
    </row>
    <row r="1003" spans="1:65" s="13" customFormat="1" ht="11.25">
      <c r="B1003" s="194"/>
      <c r="C1003" s="195"/>
      <c r="D1003" s="196" t="s">
        <v>162</v>
      </c>
      <c r="E1003" s="197" t="s">
        <v>1</v>
      </c>
      <c r="F1003" s="198" t="s">
        <v>637</v>
      </c>
      <c r="G1003" s="195"/>
      <c r="H1003" s="197" t="s">
        <v>1</v>
      </c>
      <c r="I1003" s="199"/>
      <c r="J1003" s="195"/>
      <c r="K1003" s="195"/>
      <c r="L1003" s="200"/>
      <c r="M1003" s="201"/>
      <c r="N1003" s="202"/>
      <c r="O1003" s="202"/>
      <c r="P1003" s="202"/>
      <c r="Q1003" s="202"/>
      <c r="R1003" s="202"/>
      <c r="S1003" s="202"/>
      <c r="T1003" s="203"/>
      <c r="AT1003" s="204" t="s">
        <v>162</v>
      </c>
      <c r="AU1003" s="204" t="s">
        <v>84</v>
      </c>
      <c r="AV1003" s="13" t="s">
        <v>82</v>
      </c>
      <c r="AW1003" s="13" t="s">
        <v>32</v>
      </c>
      <c r="AX1003" s="13" t="s">
        <v>77</v>
      </c>
      <c r="AY1003" s="204" t="s">
        <v>150</v>
      </c>
    </row>
    <row r="1004" spans="1:65" s="14" customFormat="1" ht="11.25">
      <c r="B1004" s="205"/>
      <c r="C1004" s="206"/>
      <c r="D1004" s="196" t="s">
        <v>162</v>
      </c>
      <c r="E1004" s="207" t="s">
        <v>1</v>
      </c>
      <c r="F1004" s="208" t="s">
        <v>1115</v>
      </c>
      <c r="G1004" s="206"/>
      <c r="H1004" s="209">
        <v>3.4950000000000001</v>
      </c>
      <c r="I1004" s="210"/>
      <c r="J1004" s="206"/>
      <c r="K1004" s="206"/>
      <c r="L1004" s="211"/>
      <c r="M1004" s="212"/>
      <c r="N1004" s="213"/>
      <c r="O1004" s="213"/>
      <c r="P1004" s="213"/>
      <c r="Q1004" s="213"/>
      <c r="R1004" s="213"/>
      <c r="S1004" s="213"/>
      <c r="T1004" s="214"/>
      <c r="AT1004" s="215" t="s">
        <v>162</v>
      </c>
      <c r="AU1004" s="215" t="s">
        <v>84</v>
      </c>
      <c r="AV1004" s="14" t="s">
        <v>84</v>
      </c>
      <c r="AW1004" s="14" t="s">
        <v>32</v>
      </c>
      <c r="AX1004" s="14" t="s">
        <v>77</v>
      </c>
      <c r="AY1004" s="215" t="s">
        <v>150</v>
      </c>
    </row>
    <row r="1005" spans="1:65" s="15" customFormat="1" ht="11.25">
      <c r="B1005" s="216"/>
      <c r="C1005" s="217"/>
      <c r="D1005" s="196" t="s">
        <v>162</v>
      </c>
      <c r="E1005" s="218" t="s">
        <v>1</v>
      </c>
      <c r="F1005" s="219" t="s">
        <v>166</v>
      </c>
      <c r="G1005" s="217"/>
      <c r="H1005" s="220">
        <v>3.891</v>
      </c>
      <c r="I1005" s="221"/>
      <c r="J1005" s="217"/>
      <c r="K1005" s="217"/>
      <c r="L1005" s="222"/>
      <c r="M1005" s="223"/>
      <c r="N1005" s="224"/>
      <c r="O1005" s="224"/>
      <c r="P1005" s="224"/>
      <c r="Q1005" s="224"/>
      <c r="R1005" s="224"/>
      <c r="S1005" s="224"/>
      <c r="T1005" s="225"/>
      <c r="AT1005" s="226" t="s">
        <v>162</v>
      </c>
      <c r="AU1005" s="226" t="s">
        <v>84</v>
      </c>
      <c r="AV1005" s="15" t="s">
        <v>157</v>
      </c>
      <c r="AW1005" s="15" t="s">
        <v>32</v>
      </c>
      <c r="AX1005" s="15" t="s">
        <v>82</v>
      </c>
      <c r="AY1005" s="226" t="s">
        <v>150</v>
      </c>
    </row>
    <row r="1006" spans="1:65" s="2" customFormat="1" ht="24.2" customHeight="1">
      <c r="A1006" s="34"/>
      <c r="B1006" s="35"/>
      <c r="C1006" s="181" t="s">
        <v>1116</v>
      </c>
      <c r="D1006" s="181" t="s">
        <v>152</v>
      </c>
      <c r="E1006" s="182" t="s">
        <v>1117</v>
      </c>
      <c r="F1006" s="183" t="s">
        <v>1118</v>
      </c>
      <c r="G1006" s="184" t="s">
        <v>182</v>
      </c>
      <c r="H1006" s="185">
        <v>12</v>
      </c>
      <c r="I1006" s="186"/>
      <c r="J1006" s="187">
        <f>ROUND(I1006*H1006,2)</f>
        <v>0</v>
      </c>
      <c r="K1006" s="183" t="s">
        <v>156</v>
      </c>
      <c r="L1006" s="39"/>
      <c r="M1006" s="188" t="s">
        <v>1</v>
      </c>
      <c r="N1006" s="189" t="s">
        <v>42</v>
      </c>
      <c r="O1006" s="71"/>
      <c r="P1006" s="190">
        <f>O1006*H1006</f>
        <v>0</v>
      </c>
      <c r="Q1006" s="190">
        <v>0</v>
      </c>
      <c r="R1006" s="190">
        <f>Q1006*H1006</f>
        <v>0</v>
      </c>
      <c r="S1006" s="190">
        <v>6.2E-2</v>
      </c>
      <c r="T1006" s="191">
        <f>S1006*H1006</f>
        <v>0.74399999999999999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192" t="s">
        <v>157</v>
      </c>
      <c r="AT1006" s="192" t="s">
        <v>152</v>
      </c>
      <c r="AU1006" s="192" t="s">
        <v>84</v>
      </c>
      <c r="AY1006" s="17" t="s">
        <v>150</v>
      </c>
      <c r="BE1006" s="193">
        <f>IF(N1006="základní",J1006,0)</f>
        <v>0</v>
      </c>
      <c r="BF1006" s="193">
        <f>IF(N1006="snížená",J1006,0)</f>
        <v>0</v>
      </c>
      <c r="BG1006" s="193">
        <f>IF(N1006="zákl. přenesená",J1006,0)</f>
        <v>0</v>
      </c>
      <c r="BH1006" s="193">
        <f>IF(N1006="sníž. přenesená",J1006,0)</f>
        <v>0</v>
      </c>
      <c r="BI1006" s="193">
        <f>IF(N1006="nulová",J1006,0)</f>
        <v>0</v>
      </c>
      <c r="BJ1006" s="17" t="s">
        <v>82</v>
      </c>
      <c r="BK1006" s="193">
        <f>ROUND(I1006*H1006,2)</f>
        <v>0</v>
      </c>
      <c r="BL1006" s="17" t="s">
        <v>157</v>
      </c>
      <c r="BM1006" s="192" t="s">
        <v>1119</v>
      </c>
    </row>
    <row r="1007" spans="1:65" s="13" customFormat="1" ht="11.25">
      <c r="B1007" s="194"/>
      <c r="C1007" s="195"/>
      <c r="D1007" s="196" t="s">
        <v>162</v>
      </c>
      <c r="E1007" s="197" t="s">
        <v>1</v>
      </c>
      <c r="F1007" s="198" t="s">
        <v>1120</v>
      </c>
      <c r="G1007" s="195"/>
      <c r="H1007" s="197" t="s">
        <v>1</v>
      </c>
      <c r="I1007" s="199"/>
      <c r="J1007" s="195"/>
      <c r="K1007" s="195"/>
      <c r="L1007" s="200"/>
      <c r="M1007" s="201"/>
      <c r="N1007" s="202"/>
      <c r="O1007" s="202"/>
      <c r="P1007" s="202"/>
      <c r="Q1007" s="202"/>
      <c r="R1007" s="202"/>
      <c r="S1007" s="202"/>
      <c r="T1007" s="203"/>
      <c r="AT1007" s="204" t="s">
        <v>162</v>
      </c>
      <c r="AU1007" s="204" t="s">
        <v>84</v>
      </c>
      <c r="AV1007" s="13" t="s">
        <v>82</v>
      </c>
      <c r="AW1007" s="13" t="s">
        <v>32</v>
      </c>
      <c r="AX1007" s="13" t="s">
        <v>77</v>
      </c>
      <c r="AY1007" s="204" t="s">
        <v>150</v>
      </c>
    </row>
    <row r="1008" spans="1:65" s="14" customFormat="1" ht="11.25">
      <c r="B1008" s="205"/>
      <c r="C1008" s="206"/>
      <c r="D1008" s="196" t="s">
        <v>162</v>
      </c>
      <c r="E1008" s="207" t="s">
        <v>1</v>
      </c>
      <c r="F1008" s="208" t="s">
        <v>84</v>
      </c>
      <c r="G1008" s="206"/>
      <c r="H1008" s="209">
        <v>2</v>
      </c>
      <c r="I1008" s="210"/>
      <c r="J1008" s="206"/>
      <c r="K1008" s="206"/>
      <c r="L1008" s="211"/>
      <c r="M1008" s="212"/>
      <c r="N1008" s="213"/>
      <c r="O1008" s="213"/>
      <c r="P1008" s="213"/>
      <c r="Q1008" s="213"/>
      <c r="R1008" s="213"/>
      <c r="S1008" s="213"/>
      <c r="T1008" s="214"/>
      <c r="AT1008" s="215" t="s">
        <v>162</v>
      </c>
      <c r="AU1008" s="215" t="s">
        <v>84</v>
      </c>
      <c r="AV1008" s="14" t="s">
        <v>84</v>
      </c>
      <c r="AW1008" s="14" t="s">
        <v>32</v>
      </c>
      <c r="AX1008" s="14" t="s">
        <v>77</v>
      </c>
      <c r="AY1008" s="215" t="s">
        <v>150</v>
      </c>
    </row>
    <row r="1009" spans="1:65" s="13" customFormat="1" ht="11.25">
      <c r="B1009" s="194"/>
      <c r="C1009" s="195"/>
      <c r="D1009" s="196" t="s">
        <v>162</v>
      </c>
      <c r="E1009" s="197" t="s">
        <v>1</v>
      </c>
      <c r="F1009" s="198" t="s">
        <v>1121</v>
      </c>
      <c r="G1009" s="195"/>
      <c r="H1009" s="197" t="s">
        <v>1</v>
      </c>
      <c r="I1009" s="199"/>
      <c r="J1009" s="195"/>
      <c r="K1009" s="195"/>
      <c r="L1009" s="200"/>
      <c r="M1009" s="201"/>
      <c r="N1009" s="202"/>
      <c r="O1009" s="202"/>
      <c r="P1009" s="202"/>
      <c r="Q1009" s="202"/>
      <c r="R1009" s="202"/>
      <c r="S1009" s="202"/>
      <c r="T1009" s="203"/>
      <c r="AT1009" s="204" t="s">
        <v>162</v>
      </c>
      <c r="AU1009" s="204" t="s">
        <v>84</v>
      </c>
      <c r="AV1009" s="13" t="s">
        <v>82</v>
      </c>
      <c r="AW1009" s="13" t="s">
        <v>32</v>
      </c>
      <c r="AX1009" s="13" t="s">
        <v>77</v>
      </c>
      <c r="AY1009" s="204" t="s">
        <v>150</v>
      </c>
    </row>
    <row r="1010" spans="1:65" s="14" customFormat="1" ht="11.25">
      <c r="B1010" s="205"/>
      <c r="C1010" s="206"/>
      <c r="D1010" s="196" t="s">
        <v>162</v>
      </c>
      <c r="E1010" s="207" t="s">
        <v>1</v>
      </c>
      <c r="F1010" s="208" t="s">
        <v>1122</v>
      </c>
      <c r="G1010" s="206"/>
      <c r="H1010" s="209">
        <v>4</v>
      </c>
      <c r="I1010" s="210"/>
      <c r="J1010" s="206"/>
      <c r="K1010" s="206"/>
      <c r="L1010" s="211"/>
      <c r="M1010" s="212"/>
      <c r="N1010" s="213"/>
      <c r="O1010" s="213"/>
      <c r="P1010" s="213"/>
      <c r="Q1010" s="213"/>
      <c r="R1010" s="213"/>
      <c r="S1010" s="213"/>
      <c r="T1010" s="214"/>
      <c r="AT1010" s="215" t="s">
        <v>162</v>
      </c>
      <c r="AU1010" s="215" t="s">
        <v>84</v>
      </c>
      <c r="AV1010" s="14" t="s">
        <v>84</v>
      </c>
      <c r="AW1010" s="14" t="s">
        <v>32</v>
      </c>
      <c r="AX1010" s="14" t="s">
        <v>77</v>
      </c>
      <c r="AY1010" s="215" t="s">
        <v>150</v>
      </c>
    </row>
    <row r="1011" spans="1:65" s="13" customFormat="1" ht="11.25">
      <c r="B1011" s="194"/>
      <c r="C1011" s="195"/>
      <c r="D1011" s="196" t="s">
        <v>162</v>
      </c>
      <c r="E1011" s="197" t="s">
        <v>1</v>
      </c>
      <c r="F1011" s="198" t="s">
        <v>637</v>
      </c>
      <c r="G1011" s="195"/>
      <c r="H1011" s="197" t="s">
        <v>1</v>
      </c>
      <c r="I1011" s="199"/>
      <c r="J1011" s="195"/>
      <c r="K1011" s="195"/>
      <c r="L1011" s="200"/>
      <c r="M1011" s="201"/>
      <c r="N1011" s="202"/>
      <c r="O1011" s="202"/>
      <c r="P1011" s="202"/>
      <c r="Q1011" s="202"/>
      <c r="R1011" s="202"/>
      <c r="S1011" s="202"/>
      <c r="T1011" s="203"/>
      <c r="AT1011" s="204" t="s">
        <v>162</v>
      </c>
      <c r="AU1011" s="204" t="s">
        <v>84</v>
      </c>
      <c r="AV1011" s="13" t="s">
        <v>82</v>
      </c>
      <c r="AW1011" s="13" t="s">
        <v>32</v>
      </c>
      <c r="AX1011" s="13" t="s">
        <v>77</v>
      </c>
      <c r="AY1011" s="204" t="s">
        <v>150</v>
      </c>
    </row>
    <row r="1012" spans="1:65" s="14" customFormat="1" ht="11.25">
      <c r="B1012" s="205"/>
      <c r="C1012" s="206"/>
      <c r="D1012" s="196" t="s">
        <v>162</v>
      </c>
      <c r="E1012" s="207" t="s">
        <v>1</v>
      </c>
      <c r="F1012" s="208" t="s">
        <v>1123</v>
      </c>
      <c r="G1012" s="206"/>
      <c r="H1012" s="209">
        <v>6</v>
      </c>
      <c r="I1012" s="210"/>
      <c r="J1012" s="206"/>
      <c r="K1012" s="206"/>
      <c r="L1012" s="211"/>
      <c r="M1012" s="212"/>
      <c r="N1012" s="213"/>
      <c r="O1012" s="213"/>
      <c r="P1012" s="213"/>
      <c r="Q1012" s="213"/>
      <c r="R1012" s="213"/>
      <c r="S1012" s="213"/>
      <c r="T1012" s="214"/>
      <c r="AT1012" s="215" t="s">
        <v>162</v>
      </c>
      <c r="AU1012" s="215" t="s">
        <v>84</v>
      </c>
      <c r="AV1012" s="14" t="s">
        <v>84</v>
      </c>
      <c r="AW1012" s="14" t="s">
        <v>32</v>
      </c>
      <c r="AX1012" s="14" t="s">
        <v>77</v>
      </c>
      <c r="AY1012" s="215" t="s">
        <v>150</v>
      </c>
    </row>
    <row r="1013" spans="1:65" s="15" customFormat="1" ht="11.25">
      <c r="B1013" s="216"/>
      <c r="C1013" s="217"/>
      <c r="D1013" s="196" t="s">
        <v>162</v>
      </c>
      <c r="E1013" s="218" t="s">
        <v>1</v>
      </c>
      <c r="F1013" s="219" t="s">
        <v>166</v>
      </c>
      <c r="G1013" s="217"/>
      <c r="H1013" s="220">
        <v>12</v>
      </c>
      <c r="I1013" s="221"/>
      <c r="J1013" s="217"/>
      <c r="K1013" s="217"/>
      <c r="L1013" s="222"/>
      <c r="M1013" s="223"/>
      <c r="N1013" s="224"/>
      <c r="O1013" s="224"/>
      <c r="P1013" s="224"/>
      <c r="Q1013" s="224"/>
      <c r="R1013" s="224"/>
      <c r="S1013" s="224"/>
      <c r="T1013" s="225"/>
      <c r="AT1013" s="226" t="s">
        <v>162</v>
      </c>
      <c r="AU1013" s="226" t="s">
        <v>84</v>
      </c>
      <c r="AV1013" s="15" t="s">
        <v>157</v>
      </c>
      <c r="AW1013" s="15" t="s">
        <v>32</v>
      </c>
      <c r="AX1013" s="15" t="s">
        <v>82</v>
      </c>
      <c r="AY1013" s="226" t="s">
        <v>150</v>
      </c>
    </row>
    <row r="1014" spans="1:65" s="2" customFormat="1" ht="24.2" customHeight="1">
      <c r="A1014" s="34"/>
      <c r="B1014" s="35"/>
      <c r="C1014" s="181" t="s">
        <v>1124</v>
      </c>
      <c r="D1014" s="181" t="s">
        <v>152</v>
      </c>
      <c r="E1014" s="182" t="s">
        <v>1125</v>
      </c>
      <c r="F1014" s="183" t="s">
        <v>1126</v>
      </c>
      <c r="G1014" s="184" t="s">
        <v>394</v>
      </c>
      <c r="H1014" s="185">
        <v>26.8</v>
      </c>
      <c r="I1014" s="186"/>
      <c r="J1014" s="187">
        <f>ROUND(I1014*H1014,2)</f>
        <v>0</v>
      </c>
      <c r="K1014" s="183" t="s">
        <v>156</v>
      </c>
      <c r="L1014" s="39"/>
      <c r="M1014" s="188" t="s">
        <v>1</v>
      </c>
      <c r="N1014" s="189" t="s">
        <v>42</v>
      </c>
      <c r="O1014" s="71"/>
      <c r="P1014" s="190">
        <f>O1014*H1014</f>
        <v>0</v>
      </c>
      <c r="Q1014" s="190">
        <v>0</v>
      </c>
      <c r="R1014" s="190">
        <f>Q1014*H1014</f>
        <v>0</v>
      </c>
      <c r="S1014" s="190">
        <v>4.2000000000000003E-2</v>
      </c>
      <c r="T1014" s="191">
        <f>S1014*H1014</f>
        <v>1.1256000000000002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192" t="s">
        <v>157</v>
      </c>
      <c r="AT1014" s="192" t="s">
        <v>152</v>
      </c>
      <c r="AU1014" s="192" t="s">
        <v>84</v>
      </c>
      <c r="AY1014" s="17" t="s">
        <v>150</v>
      </c>
      <c r="BE1014" s="193">
        <f>IF(N1014="základní",J1014,0)</f>
        <v>0</v>
      </c>
      <c r="BF1014" s="193">
        <f>IF(N1014="snížená",J1014,0)</f>
        <v>0</v>
      </c>
      <c r="BG1014" s="193">
        <f>IF(N1014="zákl. přenesená",J1014,0)</f>
        <v>0</v>
      </c>
      <c r="BH1014" s="193">
        <f>IF(N1014="sníž. přenesená",J1014,0)</f>
        <v>0</v>
      </c>
      <c r="BI1014" s="193">
        <f>IF(N1014="nulová",J1014,0)</f>
        <v>0</v>
      </c>
      <c r="BJ1014" s="17" t="s">
        <v>82</v>
      </c>
      <c r="BK1014" s="193">
        <f>ROUND(I1014*H1014,2)</f>
        <v>0</v>
      </c>
      <c r="BL1014" s="17" t="s">
        <v>157</v>
      </c>
      <c r="BM1014" s="192" t="s">
        <v>1127</v>
      </c>
    </row>
    <row r="1015" spans="1:65" s="13" customFormat="1" ht="11.25">
      <c r="B1015" s="194"/>
      <c r="C1015" s="195"/>
      <c r="D1015" s="196" t="s">
        <v>162</v>
      </c>
      <c r="E1015" s="197" t="s">
        <v>1</v>
      </c>
      <c r="F1015" s="198" t="s">
        <v>349</v>
      </c>
      <c r="G1015" s="195"/>
      <c r="H1015" s="197" t="s">
        <v>1</v>
      </c>
      <c r="I1015" s="199"/>
      <c r="J1015" s="195"/>
      <c r="K1015" s="195"/>
      <c r="L1015" s="200"/>
      <c r="M1015" s="201"/>
      <c r="N1015" s="202"/>
      <c r="O1015" s="202"/>
      <c r="P1015" s="202"/>
      <c r="Q1015" s="202"/>
      <c r="R1015" s="202"/>
      <c r="S1015" s="202"/>
      <c r="T1015" s="203"/>
      <c r="AT1015" s="204" t="s">
        <v>162</v>
      </c>
      <c r="AU1015" s="204" t="s">
        <v>84</v>
      </c>
      <c r="AV1015" s="13" t="s">
        <v>82</v>
      </c>
      <c r="AW1015" s="13" t="s">
        <v>32</v>
      </c>
      <c r="AX1015" s="13" t="s">
        <v>77</v>
      </c>
      <c r="AY1015" s="204" t="s">
        <v>150</v>
      </c>
    </row>
    <row r="1016" spans="1:65" s="14" customFormat="1" ht="11.25">
      <c r="B1016" s="205"/>
      <c r="C1016" s="206"/>
      <c r="D1016" s="196" t="s">
        <v>162</v>
      </c>
      <c r="E1016" s="207" t="s">
        <v>1</v>
      </c>
      <c r="F1016" s="208" t="s">
        <v>1128</v>
      </c>
      <c r="G1016" s="206"/>
      <c r="H1016" s="209">
        <v>2.8</v>
      </c>
      <c r="I1016" s="210"/>
      <c r="J1016" s="206"/>
      <c r="K1016" s="206"/>
      <c r="L1016" s="211"/>
      <c r="M1016" s="212"/>
      <c r="N1016" s="213"/>
      <c r="O1016" s="213"/>
      <c r="P1016" s="213"/>
      <c r="Q1016" s="213"/>
      <c r="R1016" s="213"/>
      <c r="S1016" s="213"/>
      <c r="T1016" s="214"/>
      <c r="AT1016" s="215" t="s">
        <v>162</v>
      </c>
      <c r="AU1016" s="215" t="s">
        <v>84</v>
      </c>
      <c r="AV1016" s="14" t="s">
        <v>84</v>
      </c>
      <c r="AW1016" s="14" t="s">
        <v>32</v>
      </c>
      <c r="AX1016" s="14" t="s">
        <v>77</v>
      </c>
      <c r="AY1016" s="215" t="s">
        <v>150</v>
      </c>
    </row>
    <row r="1017" spans="1:65" s="13" customFormat="1" ht="11.25">
      <c r="B1017" s="194"/>
      <c r="C1017" s="195"/>
      <c r="D1017" s="196" t="s">
        <v>162</v>
      </c>
      <c r="E1017" s="197" t="s">
        <v>1</v>
      </c>
      <c r="F1017" s="198" t="s">
        <v>349</v>
      </c>
      <c r="G1017" s="195"/>
      <c r="H1017" s="197" t="s">
        <v>1</v>
      </c>
      <c r="I1017" s="199"/>
      <c r="J1017" s="195"/>
      <c r="K1017" s="195"/>
      <c r="L1017" s="200"/>
      <c r="M1017" s="201"/>
      <c r="N1017" s="202"/>
      <c r="O1017" s="202"/>
      <c r="P1017" s="202"/>
      <c r="Q1017" s="202"/>
      <c r="R1017" s="202"/>
      <c r="S1017" s="202"/>
      <c r="T1017" s="203"/>
      <c r="AT1017" s="204" t="s">
        <v>162</v>
      </c>
      <c r="AU1017" s="204" t="s">
        <v>84</v>
      </c>
      <c r="AV1017" s="13" t="s">
        <v>82</v>
      </c>
      <c r="AW1017" s="13" t="s">
        <v>32</v>
      </c>
      <c r="AX1017" s="13" t="s">
        <v>77</v>
      </c>
      <c r="AY1017" s="204" t="s">
        <v>150</v>
      </c>
    </row>
    <row r="1018" spans="1:65" s="14" customFormat="1" ht="11.25">
      <c r="B1018" s="205"/>
      <c r="C1018" s="206"/>
      <c r="D1018" s="196" t="s">
        <v>162</v>
      </c>
      <c r="E1018" s="207" t="s">
        <v>1</v>
      </c>
      <c r="F1018" s="208" t="s">
        <v>1129</v>
      </c>
      <c r="G1018" s="206"/>
      <c r="H1018" s="209">
        <v>1.4</v>
      </c>
      <c r="I1018" s="210"/>
      <c r="J1018" s="206"/>
      <c r="K1018" s="206"/>
      <c r="L1018" s="211"/>
      <c r="M1018" s="212"/>
      <c r="N1018" s="213"/>
      <c r="O1018" s="213"/>
      <c r="P1018" s="213"/>
      <c r="Q1018" s="213"/>
      <c r="R1018" s="213"/>
      <c r="S1018" s="213"/>
      <c r="T1018" s="214"/>
      <c r="AT1018" s="215" t="s">
        <v>162</v>
      </c>
      <c r="AU1018" s="215" t="s">
        <v>84</v>
      </c>
      <c r="AV1018" s="14" t="s">
        <v>84</v>
      </c>
      <c r="AW1018" s="14" t="s">
        <v>32</v>
      </c>
      <c r="AX1018" s="14" t="s">
        <v>77</v>
      </c>
      <c r="AY1018" s="215" t="s">
        <v>150</v>
      </c>
    </row>
    <row r="1019" spans="1:65" s="13" customFormat="1" ht="11.25">
      <c r="B1019" s="194"/>
      <c r="C1019" s="195"/>
      <c r="D1019" s="196" t="s">
        <v>162</v>
      </c>
      <c r="E1019" s="197" t="s">
        <v>1</v>
      </c>
      <c r="F1019" s="198" t="s">
        <v>351</v>
      </c>
      <c r="G1019" s="195"/>
      <c r="H1019" s="197" t="s">
        <v>1</v>
      </c>
      <c r="I1019" s="199"/>
      <c r="J1019" s="195"/>
      <c r="K1019" s="195"/>
      <c r="L1019" s="200"/>
      <c r="M1019" s="201"/>
      <c r="N1019" s="202"/>
      <c r="O1019" s="202"/>
      <c r="P1019" s="202"/>
      <c r="Q1019" s="202"/>
      <c r="R1019" s="202"/>
      <c r="S1019" s="202"/>
      <c r="T1019" s="203"/>
      <c r="AT1019" s="204" t="s">
        <v>162</v>
      </c>
      <c r="AU1019" s="204" t="s">
        <v>84</v>
      </c>
      <c r="AV1019" s="13" t="s">
        <v>82</v>
      </c>
      <c r="AW1019" s="13" t="s">
        <v>32</v>
      </c>
      <c r="AX1019" s="13" t="s">
        <v>77</v>
      </c>
      <c r="AY1019" s="204" t="s">
        <v>150</v>
      </c>
    </row>
    <row r="1020" spans="1:65" s="14" customFormat="1" ht="11.25">
      <c r="B1020" s="205"/>
      <c r="C1020" s="206"/>
      <c r="D1020" s="196" t="s">
        <v>162</v>
      </c>
      <c r="E1020" s="207" t="s">
        <v>1</v>
      </c>
      <c r="F1020" s="208" t="s">
        <v>82</v>
      </c>
      <c r="G1020" s="206"/>
      <c r="H1020" s="209">
        <v>1</v>
      </c>
      <c r="I1020" s="210"/>
      <c r="J1020" s="206"/>
      <c r="K1020" s="206"/>
      <c r="L1020" s="211"/>
      <c r="M1020" s="212"/>
      <c r="N1020" s="213"/>
      <c r="O1020" s="213"/>
      <c r="P1020" s="213"/>
      <c r="Q1020" s="213"/>
      <c r="R1020" s="213"/>
      <c r="S1020" s="213"/>
      <c r="T1020" s="214"/>
      <c r="AT1020" s="215" t="s">
        <v>162</v>
      </c>
      <c r="AU1020" s="215" t="s">
        <v>84</v>
      </c>
      <c r="AV1020" s="14" t="s">
        <v>84</v>
      </c>
      <c r="AW1020" s="14" t="s">
        <v>32</v>
      </c>
      <c r="AX1020" s="14" t="s">
        <v>77</v>
      </c>
      <c r="AY1020" s="215" t="s">
        <v>150</v>
      </c>
    </row>
    <row r="1021" spans="1:65" s="13" customFormat="1" ht="11.25">
      <c r="B1021" s="194"/>
      <c r="C1021" s="195"/>
      <c r="D1021" s="196" t="s">
        <v>162</v>
      </c>
      <c r="E1021" s="197" t="s">
        <v>1</v>
      </c>
      <c r="F1021" s="198" t="s">
        <v>357</v>
      </c>
      <c r="G1021" s="195"/>
      <c r="H1021" s="197" t="s">
        <v>1</v>
      </c>
      <c r="I1021" s="199"/>
      <c r="J1021" s="195"/>
      <c r="K1021" s="195"/>
      <c r="L1021" s="200"/>
      <c r="M1021" s="201"/>
      <c r="N1021" s="202"/>
      <c r="O1021" s="202"/>
      <c r="P1021" s="202"/>
      <c r="Q1021" s="202"/>
      <c r="R1021" s="202"/>
      <c r="S1021" s="202"/>
      <c r="T1021" s="203"/>
      <c r="AT1021" s="204" t="s">
        <v>162</v>
      </c>
      <c r="AU1021" s="204" t="s">
        <v>84</v>
      </c>
      <c r="AV1021" s="13" t="s">
        <v>82</v>
      </c>
      <c r="AW1021" s="13" t="s">
        <v>32</v>
      </c>
      <c r="AX1021" s="13" t="s">
        <v>77</v>
      </c>
      <c r="AY1021" s="204" t="s">
        <v>150</v>
      </c>
    </row>
    <row r="1022" spans="1:65" s="14" customFormat="1" ht="11.25">
      <c r="B1022" s="205"/>
      <c r="C1022" s="206"/>
      <c r="D1022" s="196" t="s">
        <v>162</v>
      </c>
      <c r="E1022" s="207" t="s">
        <v>1</v>
      </c>
      <c r="F1022" s="208" t="s">
        <v>1130</v>
      </c>
      <c r="G1022" s="206"/>
      <c r="H1022" s="209">
        <v>2.8</v>
      </c>
      <c r="I1022" s="210"/>
      <c r="J1022" s="206"/>
      <c r="K1022" s="206"/>
      <c r="L1022" s="211"/>
      <c r="M1022" s="212"/>
      <c r="N1022" s="213"/>
      <c r="O1022" s="213"/>
      <c r="P1022" s="213"/>
      <c r="Q1022" s="213"/>
      <c r="R1022" s="213"/>
      <c r="S1022" s="213"/>
      <c r="T1022" s="214"/>
      <c r="AT1022" s="215" t="s">
        <v>162</v>
      </c>
      <c r="AU1022" s="215" t="s">
        <v>84</v>
      </c>
      <c r="AV1022" s="14" t="s">
        <v>84</v>
      </c>
      <c r="AW1022" s="14" t="s">
        <v>32</v>
      </c>
      <c r="AX1022" s="14" t="s">
        <v>77</v>
      </c>
      <c r="AY1022" s="215" t="s">
        <v>150</v>
      </c>
    </row>
    <row r="1023" spans="1:65" s="13" customFormat="1" ht="11.25">
      <c r="B1023" s="194"/>
      <c r="C1023" s="195"/>
      <c r="D1023" s="196" t="s">
        <v>162</v>
      </c>
      <c r="E1023" s="197" t="s">
        <v>1</v>
      </c>
      <c r="F1023" s="198" t="s">
        <v>1121</v>
      </c>
      <c r="G1023" s="195"/>
      <c r="H1023" s="197" t="s">
        <v>1</v>
      </c>
      <c r="I1023" s="199"/>
      <c r="J1023" s="195"/>
      <c r="K1023" s="195"/>
      <c r="L1023" s="200"/>
      <c r="M1023" s="201"/>
      <c r="N1023" s="202"/>
      <c r="O1023" s="202"/>
      <c r="P1023" s="202"/>
      <c r="Q1023" s="202"/>
      <c r="R1023" s="202"/>
      <c r="S1023" s="202"/>
      <c r="T1023" s="203"/>
      <c r="AT1023" s="204" t="s">
        <v>162</v>
      </c>
      <c r="AU1023" s="204" t="s">
        <v>84</v>
      </c>
      <c r="AV1023" s="13" t="s">
        <v>82</v>
      </c>
      <c r="AW1023" s="13" t="s">
        <v>32</v>
      </c>
      <c r="AX1023" s="13" t="s">
        <v>77</v>
      </c>
      <c r="AY1023" s="204" t="s">
        <v>150</v>
      </c>
    </row>
    <row r="1024" spans="1:65" s="14" customFormat="1" ht="11.25">
      <c r="B1024" s="205"/>
      <c r="C1024" s="206"/>
      <c r="D1024" s="196" t="s">
        <v>162</v>
      </c>
      <c r="E1024" s="207" t="s">
        <v>1</v>
      </c>
      <c r="F1024" s="208" t="s">
        <v>1131</v>
      </c>
      <c r="G1024" s="206"/>
      <c r="H1024" s="209">
        <v>8</v>
      </c>
      <c r="I1024" s="210"/>
      <c r="J1024" s="206"/>
      <c r="K1024" s="206"/>
      <c r="L1024" s="211"/>
      <c r="M1024" s="212"/>
      <c r="N1024" s="213"/>
      <c r="O1024" s="213"/>
      <c r="P1024" s="213"/>
      <c r="Q1024" s="213"/>
      <c r="R1024" s="213"/>
      <c r="S1024" s="213"/>
      <c r="T1024" s="214"/>
      <c r="AT1024" s="215" t="s">
        <v>162</v>
      </c>
      <c r="AU1024" s="215" t="s">
        <v>84</v>
      </c>
      <c r="AV1024" s="14" t="s">
        <v>84</v>
      </c>
      <c r="AW1024" s="14" t="s">
        <v>32</v>
      </c>
      <c r="AX1024" s="14" t="s">
        <v>77</v>
      </c>
      <c r="AY1024" s="215" t="s">
        <v>150</v>
      </c>
    </row>
    <row r="1025" spans="1:65" s="13" customFormat="1" ht="11.25">
      <c r="B1025" s="194"/>
      <c r="C1025" s="195"/>
      <c r="D1025" s="196" t="s">
        <v>162</v>
      </c>
      <c r="E1025" s="197" t="s">
        <v>1</v>
      </c>
      <c r="F1025" s="198" t="s">
        <v>637</v>
      </c>
      <c r="G1025" s="195"/>
      <c r="H1025" s="197" t="s">
        <v>1</v>
      </c>
      <c r="I1025" s="199"/>
      <c r="J1025" s="195"/>
      <c r="K1025" s="195"/>
      <c r="L1025" s="200"/>
      <c r="M1025" s="201"/>
      <c r="N1025" s="202"/>
      <c r="O1025" s="202"/>
      <c r="P1025" s="202"/>
      <c r="Q1025" s="202"/>
      <c r="R1025" s="202"/>
      <c r="S1025" s="202"/>
      <c r="T1025" s="203"/>
      <c r="AT1025" s="204" t="s">
        <v>162</v>
      </c>
      <c r="AU1025" s="204" t="s">
        <v>84</v>
      </c>
      <c r="AV1025" s="13" t="s">
        <v>82</v>
      </c>
      <c r="AW1025" s="13" t="s">
        <v>32</v>
      </c>
      <c r="AX1025" s="13" t="s">
        <v>77</v>
      </c>
      <c r="AY1025" s="204" t="s">
        <v>150</v>
      </c>
    </row>
    <row r="1026" spans="1:65" s="14" customFormat="1" ht="11.25">
      <c r="B1026" s="205"/>
      <c r="C1026" s="206"/>
      <c r="D1026" s="196" t="s">
        <v>162</v>
      </c>
      <c r="E1026" s="207" t="s">
        <v>1</v>
      </c>
      <c r="F1026" s="208" t="s">
        <v>1132</v>
      </c>
      <c r="G1026" s="206"/>
      <c r="H1026" s="209">
        <v>10.8</v>
      </c>
      <c r="I1026" s="210"/>
      <c r="J1026" s="206"/>
      <c r="K1026" s="206"/>
      <c r="L1026" s="211"/>
      <c r="M1026" s="212"/>
      <c r="N1026" s="213"/>
      <c r="O1026" s="213"/>
      <c r="P1026" s="213"/>
      <c r="Q1026" s="213"/>
      <c r="R1026" s="213"/>
      <c r="S1026" s="213"/>
      <c r="T1026" s="214"/>
      <c r="AT1026" s="215" t="s">
        <v>162</v>
      </c>
      <c r="AU1026" s="215" t="s">
        <v>84</v>
      </c>
      <c r="AV1026" s="14" t="s">
        <v>84</v>
      </c>
      <c r="AW1026" s="14" t="s">
        <v>32</v>
      </c>
      <c r="AX1026" s="14" t="s">
        <v>77</v>
      </c>
      <c r="AY1026" s="215" t="s">
        <v>150</v>
      </c>
    </row>
    <row r="1027" spans="1:65" s="15" customFormat="1" ht="11.25">
      <c r="B1027" s="216"/>
      <c r="C1027" s="217"/>
      <c r="D1027" s="196" t="s">
        <v>162</v>
      </c>
      <c r="E1027" s="218" t="s">
        <v>1</v>
      </c>
      <c r="F1027" s="219" t="s">
        <v>166</v>
      </c>
      <c r="G1027" s="217"/>
      <c r="H1027" s="220">
        <v>26.8</v>
      </c>
      <c r="I1027" s="221"/>
      <c r="J1027" s="217"/>
      <c r="K1027" s="217"/>
      <c r="L1027" s="222"/>
      <c r="M1027" s="223"/>
      <c r="N1027" s="224"/>
      <c r="O1027" s="224"/>
      <c r="P1027" s="224"/>
      <c r="Q1027" s="224"/>
      <c r="R1027" s="224"/>
      <c r="S1027" s="224"/>
      <c r="T1027" s="225"/>
      <c r="AT1027" s="226" t="s">
        <v>162</v>
      </c>
      <c r="AU1027" s="226" t="s">
        <v>84</v>
      </c>
      <c r="AV1027" s="15" t="s">
        <v>157</v>
      </c>
      <c r="AW1027" s="15" t="s">
        <v>32</v>
      </c>
      <c r="AX1027" s="15" t="s">
        <v>82</v>
      </c>
      <c r="AY1027" s="226" t="s">
        <v>150</v>
      </c>
    </row>
    <row r="1028" spans="1:65" s="2" customFormat="1" ht="33" customHeight="1">
      <c r="A1028" s="34"/>
      <c r="B1028" s="35"/>
      <c r="C1028" s="181" t="s">
        <v>1133</v>
      </c>
      <c r="D1028" s="181" t="s">
        <v>152</v>
      </c>
      <c r="E1028" s="182" t="s">
        <v>1134</v>
      </c>
      <c r="F1028" s="183" t="s">
        <v>1135</v>
      </c>
      <c r="G1028" s="184" t="s">
        <v>394</v>
      </c>
      <c r="H1028" s="185">
        <v>9.3149999999999995</v>
      </c>
      <c r="I1028" s="186"/>
      <c r="J1028" s="187">
        <f>ROUND(I1028*H1028,2)</f>
        <v>0</v>
      </c>
      <c r="K1028" s="183" t="s">
        <v>156</v>
      </c>
      <c r="L1028" s="39"/>
      <c r="M1028" s="188" t="s">
        <v>1</v>
      </c>
      <c r="N1028" s="189" t="s">
        <v>42</v>
      </c>
      <c r="O1028" s="71"/>
      <c r="P1028" s="190">
        <f>O1028*H1028</f>
        <v>0</v>
      </c>
      <c r="Q1028" s="190">
        <v>3.644E-2</v>
      </c>
      <c r="R1028" s="190">
        <f>Q1028*H1028</f>
        <v>0.33943859999999998</v>
      </c>
      <c r="S1028" s="190">
        <v>0</v>
      </c>
      <c r="T1028" s="191">
        <f>S1028*H1028</f>
        <v>0</v>
      </c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R1028" s="192" t="s">
        <v>157</v>
      </c>
      <c r="AT1028" s="192" t="s">
        <v>152</v>
      </c>
      <c r="AU1028" s="192" t="s">
        <v>84</v>
      </c>
      <c r="AY1028" s="17" t="s">
        <v>150</v>
      </c>
      <c r="BE1028" s="193">
        <f>IF(N1028="základní",J1028,0)</f>
        <v>0</v>
      </c>
      <c r="BF1028" s="193">
        <f>IF(N1028="snížená",J1028,0)</f>
        <v>0</v>
      </c>
      <c r="BG1028" s="193">
        <f>IF(N1028="zákl. přenesená",J1028,0)</f>
        <v>0</v>
      </c>
      <c r="BH1028" s="193">
        <f>IF(N1028="sníž. přenesená",J1028,0)</f>
        <v>0</v>
      </c>
      <c r="BI1028" s="193">
        <f>IF(N1028="nulová",J1028,0)</f>
        <v>0</v>
      </c>
      <c r="BJ1028" s="17" t="s">
        <v>82</v>
      </c>
      <c r="BK1028" s="193">
        <f>ROUND(I1028*H1028,2)</f>
        <v>0</v>
      </c>
      <c r="BL1028" s="17" t="s">
        <v>157</v>
      </c>
      <c r="BM1028" s="192" t="s">
        <v>1136</v>
      </c>
    </row>
    <row r="1029" spans="1:65" s="13" customFormat="1" ht="11.25">
      <c r="B1029" s="194"/>
      <c r="C1029" s="195"/>
      <c r="D1029" s="196" t="s">
        <v>162</v>
      </c>
      <c r="E1029" s="197" t="s">
        <v>1</v>
      </c>
      <c r="F1029" s="198" t="s">
        <v>1137</v>
      </c>
      <c r="G1029" s="195"/>
      <c r="H1029" s="197" t="s">
        <v>1</v>
      </c>
      <c r="I1029" s="199"/>
      <c r="J1029" s="195"/>
      <c r="K1029" s="195"/>
      <c r="L1029" s="200"/>
      <c r="M1029" s="201"/>
      <c r="N1029" s="202"/>
      <c r="O1029" s="202"/>
      <c r="P1029" s="202"/>
      <c r="Q1029" s="202"/>
      <c r="R1029" s="202"/>
      <c r="S1029" s="202"/>
      <c r="T1029" s="203"/>
      <c r="AT1029" s="204" t="s">
        <v>162</v>
      </c>
      <c r="AU1029" s="204" t="s">
        <v>84</v>
      </c>
      <c r="AV1029" s="13" t="s">
        <v>82</v>
      </c>
      <c r="AW1029" s="13" t="s">
        <v>32</v>
      </c>
      <c r="AX1029" s="13" t="s">
        <v>77</v>
      </c>
      <c r="AY1029" s="204" t="s">
        <v>150</v>
      </c>
    </row>
    <row r="1030" spans="1:65" s="14" customFormat="1" ht="11.25">
      <c r="B1030" s="205"/>
      <c r="C1030" s="206"/>
      <c r="D1030" s="196" t="s">
        <v>162</v>
      </c>
      <c r="E1030" s="207" t="s">
        <v>1</v>
      </c>
      <c r="F1030" s="208" t="s">
        <v>1138</v>
      </c>
      <c r="G1030" s="206"/>
      <c r="H1030" s="209">
        <v>9.3149999999999995</v>
      </c>
      <c r="I1030" s="210"/>
      <c r="J1030" s="206"/>
      <c r="K1030" s="206"/>
      <c r="L1030" s="211"/>
      <c r="M1030" s="212"/>
      <c r="N1030" s="213"/>
      <c r="O1030" s="213"/>
      <c r="P1030" s="213"/>
      <c r="Q1030" s="213"/>
      <c r="R1030" s="213"/>
      <c r="S1030" s="213"/>
      <c r="T1030" s="214"/>
      <c r="AT1030" s="215" t="s">
        <v>162</v>
      </c>
      <c r="AU1030" s="215" t="s">
        <v>84</v>
      </c>
      <c r="AV1030" s="14" t="s">
        <v>84</v>
      </c>
      <c r="AW1030" s="14" t="s">
        <v>32</v>
      </c>
      <c r="AX1030" s="14" t="s">
        <v>82</v>
      </c>
      <c r="AY1030" s="215" t="s">
        <v>150</v>
      </c>
    </row>
    <row r="1031" spans="1:65" s="2" customFormat="1" ht="37.9" customHeight="1">
      <c r="A1031" s="34"/>
      <c r="B1031" s="35"/>
      <c r="C1031" s="181" t="s">
        <v>1139</v>
      </c>
      <c r="D1031" s="181" t="s">
        <v>152</v>
      </c>
      <c r="E1031" s="182" t="s">
        <v>1140</v>
      </c>
      <c r="F1031" s="183" t="s">
        <v>1141</v>
      </c>
      <c r="G1031" s="184" t="s">
        <v>394</v>
      </c>
      <c r="H1031" s="185">
        <v>30</v>
      </c>
      <c r="I1031" s="186"/>
      <c r="J1031" s="187">
        <f>ROUND(I1031*H1031,2)</f>
        <v>0</v>
      </c>
      <c r="K1031" s="183" t="s">
        <v>156</v>
      </c>
      <c r="L1031" s="39"/>
      <c r="M1031" s="188" t="s">
        <v>1</v>
      </c>
      <c r="N1031" s="189" t="s">
        <v>42</v>
      </c>
      <c r="O1031" s="71"/>
      <c r="P1031" s="190">
        <f>O1031*H1031</f>
        <v>0</v>
      </c>
      <c r="Q1031" s="190">
        <v>0</v>
      </c>
      <c r="R1031" s="190">
        <f>Q1031*H1031</f>
        <v>0</v>
      </c>
      <c r="S1031" s="190">
        <v>0</v>
      </c>
      <c r="T1031" s="191">
        <f>S1031*H1031</f>
        <v>0</v>
      </c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R1031" s="192" t="s">
        <v>157</v>
      </c>
      <c r="AT1031" s="192" t="s">
        <v>152</v>
      </c>
      <c r="AU1031" s="192" t="s">
        <v>84</v>
      </c>
      <c r="AY1031" s="17" t="s">
        <v>150</v>
      </c>
      <c r="BE1031" s="193">
        <f>IF(N1031="základní",J1031,0)</f>
        <v>0</v>
      </c>
      <c r="BF1031" s="193">
        <f>IF(N1031="snížená",J1031,0)</f>
        <v>0</v>
      </c>
      <c r="BG1031" s="193">
        <f>IF(N1031="zákl. přenesená",J1031,0)</f>
        <v>0</v>
      </c>
      <c r="BH1031" s="193">
        <f>IF(N1031="sníž. přenesená",J1031,0)</f>
        <v>0</v>
      </c>
      <c r="BI1031" s="193">
        <f>IF(N1031="nulová",J1031,0)</f>
        <v>0</v>
      </c>
      <c r="BJ1031" s="17" t="s">
        <v>82</v>
      </c>
      <c r="BK1031" s="193">
        <f>ROUND(I1031*H1031,2)</f>
        <v>0</v>
      </c>
      <c r="BL1031" s="17" t="s">
        <v>157</v>
      </c>
      <c r="BM1031" s="192" t="s">
        <v>1142</v>
      </c>
    </row>
    <row r="1032" spans="1:65" s="13" customFormat="1" ht="11.25">
      <c r="B1032" s="194"/>
      <c r="C1032" s="195"/>
      <c r="D1032" s="196" t="s">
        <v>162</v>
      </c>
      <c r="E1032" s="197" t="s">
        <v>1</v>
      </c>
      <c r="F1032" s="198" t="s">
        <v>1143</v>
      </c>
      <c r="G1032" s="195"/>
      <c r="H1032" s="197" t="s">
        <v>1</v>
      </c>
      <c r="I1032" s="199"/>
      <c r="J1032" s="195"/>
      <c r="K1032" s="195"/>
      <c r="L1032" s="200"/>
      <c r="M1032" s="201"/>
      <c r="N1032" s="202"/>
      <c r="O1032" s="202"/>
      <c r="P1032" s="202"/>
      <c r="Q1032" s="202"/>
      <c r="R1032" s="202"/>
      <c r="S1032" s="202"/>
      <c r="T1032" s="203"/>
      <c r="AT1032" s="204" t="s">
        <v>162</v>
      </c>
      <c r="AU1032" s="204" t="s">
        <v>84</v>
      </c>
      <c r="AV1032" s="13" t="s">
        <v>82</v>
      </c>
      <c r="AW1032" s="13" t="s">
        <v>32</v>
      </c>
      <c r="AX1032" s="13" t="s">
        <v>77</v>
      </c>
      <c r="AY1032" s="204" t="s">
        <v>150</v>
      </c>
    </row>
    <row r="1033" spans="1:65" s="14" customFormat="1" ht="11.25">
      <c r="B1033" s="205"/>
      <c r="C1033" s="206"/>
      <c r="D1033" s="196" t="s">
        <v>162</v>
      </c>
      <c r="E1033" s="207" t="s">
        <v>1</v>
      </c>
      <c r="F1033" s="208" t="s">
        <v>1144</v>
      </c>
      <c r="G1033" s="206"/>
      <c r="H1033" s="209">
        <v>30</v>
      </c>
      <c r="I1033" s="210"/>
      <c r="J1033" s="206"/>
      <c r="K1033" s="206"/>
      <c r="L1033" s="211"/>
      <c r="M1033" s="212"/>
      <c r="N1033" s="213"/>
      <c r="O1033" s="213"/>
      <c r="P1033" s="213"/>
      <c r="Q1033" s="213"/>
      <c r="R1033" s="213"/>
      <c r="S1033" s="213"/>
      <c r="T1033" s="214"/>
      <c r="AT1033" s="215" t="s">
        <v>162</v>
      </c>
      <c r="AU1033" s="215" t="s">
        <v>84</v>
      </c>
      <c r="AV1033" s="14" t="s">
        <v>84</v>
      </c>
      <c r="AW1033" s="14" t="s">
        <v>32</v>
      </c>
      <c r="AX1033" s="14" t="s">
        <v>82</v>
      </c>
      <c r="AY1033" s="215" t="s">
        <v>150</v>
      </c>
    </row>
    <row r="1034" spans="1:65" s="2" customFormat="1" ht="44.25" customHeight="1">
      <c r="A1034" s="34"/>
      <c r="B1034" s="35"/>
      <c r="C1034" s="181" t="s">
        <v>1145</v>
      </c>
      <c r="D1034" s="181" t="s">
        <v>152</v>
      </c>
      <c r="E1034" s="182" t="s">
        <v>1146</v>
      </c>
      <c r="F1034" s="183" t="s">
        <v>1147</v>
      </c>
      <c r="G1034" s="184" t="s">
        <v>394</v>
      </c>
      <c r="H1034" s="185">
        <v>1200</v>
      </c>
      <c r="I1034" s="186"/>
      <c r="J1034" s="187">
        <f>ROUND(I1034*H1034,2)</f>
        <v>0</v>
      </c>
      <c r="K1034" s="183" t="s">
        <v>156</v>
      </c>
      <c r="L1034" s="39"/>
      <c r="M1034" s="188" t="s">
        <v>1</v>
      </c>
      <c r="N1034" s="189" t="s">
        <v>42</v>
      </c>
      <c r="O1034" s="71"/>
      <c r="P1034" s="190">
        <f>O1034*H1034</f>
        <v>0</v>
      </c>
      <c r="Q1034" s="190">
        <v>0</v>
      </c>
      <c r="R1034" s="190">
        <f>Q1034*H1034</f>
        <v>0</v>
      </c>
      <c r="S1034" s="190">
        <v>0</v>
      </c>
      <c r="T1034" s="191">
        <f>S1034*H1034</f>
        <v>0</v>
      </c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R1034" s="192" t="s">
        <v>157</v>
      </c>
      <c r="AT1034" s="192" t="s">
        <v>152</v>
      </c>
      <c r="AU1034" s="192" t="s">
        <v>84</v>
      </c>
      <c r="AY1034" s="17" t="s">
        <v>150</v>
      </c>
      <c r="BE1034" s="193">
        <f>IF(N1034="základní",J1034,0)</f>
        <v>0</v>
      </c>
      <c r="BF1034" s="193">
        <f>IF(N1034="snížená",J1034,0)</f>
        <v>0</v>
      </c>
      <c r="BG1034" s="193">
        <f>IF(N1034="zákl. přenesená",J1034,0)</f>
        <v>0</v>
      </c>
      <c r="BH1034" s="193">
        <f>IF(N1034="sníž. přenesená",J1034,0)</f>
        <v>0</v>
      </c>
      <c r="BI1034" s="193">
        <f>IF(N1034="nulová",J1034,0)</f>
        <v>0</v>
      </c>
      <c r="BJ1034" s="17" t="s">
        <v>82</v>
      </c>
      <c r="BK1034" s="193">
        <f>ROUND(I1034*H1034,2)</f>
        <v>0</v>
      </c>
      <c r="BL1034" s="17" t="s">
        <v>157</v>
      </c>
      <c r="BM1034" s="192" t="s">
        <v>1148</v>
      </c>
    </row>
    <row r="1035" spans="1:65" s="14" customFormat="1" ht="11.25">
      <c r="B1035" s="205"/>
      <c r="C1035" s="206"/>
      <c r="D1035" s="196" t="s">
        <v>162</v>
      </c>
      <c r="E1035" s="206"/>
      <c r="F1035" s="208" t="s">
        <v>1149</v>
      </c>
      <c r="G1035" s="206"/>
      <c r="H1035" s="209">
        <v>1200</v>
      </c>
      <c r="I1035" s="210"/>
      <c r="J1035" s="206"/>
      <c r="K1035" s="206"/>
      <c r="L1035" s="211"/>
      <c r="M1035" s="212"/>
      <c r="N1035" s="213"/>
      <c r="O1035" s="213"/>
      <c r="P1035" s="213"/>
      <c r="Q1035" s="213"/>
      <c r="R1035" s="213"/>
      <c r="S1035" s="213"/>
      <c r="T1035" s="214"/>
      <c r="AT1035" s="215" t="s">
        <v>162</v>
      </c>
      <c r="AU1035" s="215" t="s">
        <v>84</v>
      </c>
      <c r="AV1035" s="14" t="s">
        <v>84</v>
      </c>
      <c r="AW1035" s="14" t="s">
        <v>4</v>
      </c>
      <c r="AX1035" s="14" t="s">
        <v>82</v>
      </c>
      <c r="AY1035" s="215" t="s">
        <v>150</v>
      </c>
    </row>
    <row r="1036" spans="1:65" s="2" customFormat="1" ht="37.9" customHeight="1">
      <c r="A1036" s="34"/>
      <c r="B1036" s="35"/>
      <c r="C1036" s="181" t="s">
        <v>1150</v>
      </c>
      <c r="D1036" s="181" t="s">
        <v>152</v>
      </c>
      <c r="E1036" s="182" t="s">
        <v>1151</v>
      </c>
      <c r="F1036" s="183" t="s">
        <v>1152</v>
      </c>
      <c r="G1036" s="184" t="s">
        <v>394</v>
      </c>
      <c r="H1036" s="185">
        <v>30</v>
      </c>
      <c r="I1036" s="186"/>
      <c r="J1036" s="187">
        <f>ROUND(I1036*H1036,2)</f>
        <v>0</v>
      </c>
      <c r="K1036" s="183" t="s">
        <v>156</v>
      </c>
      <c r="L1036" s="39"/>
      <c r="M1036" s="188" t="s">
        <v>1</v>
      </c>
      <c r="N1036" s="189" t="s">
        <v>42</v>
      </c>
      <c r="O1036" s="71"/>
      <c r="P1036" s="190">
        <f>O1036*H1036</f>
        <v>0</v>
      </c>
      <c r="Q1036" s="190">
        <v>0</v>
      </c>
      <c r="R1036" s="190">
        <f>Q1036*H1036</f>
        <v>0</v>
      </c>
      <c r="S1036" s="190">
        <v>0</v>
      </c>
      <c r="T1036" s="191">
        <f>S1036*H1036</f>
        <v>0</v>
      </c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R1036" s="192" t="s">
        <v>157</v>
      </c>
      <c r="AT1036" s="192" t="s">
        <v>152</v>
      </c>
      <c r="AU1036" s="192" t="s">
        <v>84</v>
      </c>
      <c r="AY1036" s="17" t="s">
        <v>150</v>
      </c>
      <c r="BE1036" s="193">
        <f>IF(N1036="základní",J1036,0)</f>
        <v>0</v>
      </c>
      <c r="BF1036" s="193">
        <f>IF(N1036="snížená",J1036,0)</f>
        <v>0</v>
      </c>
      <c r="BG1036" s="193">
        <f>IF(N1036="zákl. přenesená",J1036,0)</f>
        <v>0</v>
      </c>
      <c r="BH1036" s="193">
        <f>IF(N1036="sníž. přenesená",J1036,0)</f>
        <v>0</v>
      </c>
      <c r="BI1036" s="193">
        <f>IF(N1036="nulová",J1036,0)</f>
        <v>0</v>
      </c>
      <c r="BJ1036" s="17" t="s">
        <v>82</v>
      </c>
      <c r="BK1036" s="193">
        <f>ROUND(I1036*H1036,2)</f>
        <v>0</v>
      </c>
      <c r="BL1036" s="17" t="s">
        <v>157</v>
      </c>
      <c r="BM1036" s="192" t="s">
        <v>1153</v>
      </c>
    </row>
    <row r="1037" spans="1:65" s="2" customFormat="1" ht="24.2" customHeight="1">
      <c r="A1037" s="34"/>
      <c r="B1037" s="35"/>
      <c r="C1037" s="181" t="s">
        <v>1154</v>
      </c>
      <c r="D1037" s="181" t="s">
        <v>152</v>
      </c>
      <c r="E1037" s="182" t="s">
        <v>1155</v>
      </c>
      <c r="F1037" s="183" t="s">
        <v>1156</v>
      </c>
      <c r="G1037" s="184" t="s">
        <v>394</v>
      </c>
      <c r="H1037" s="185">
        <v>0.7</v>
      </c>
      <c r="I1037" s="186"/>
      <c r="J1037" s="187">
        <f>ROUND(I1037*H1037,2)</f>
        <v>0</v>
      </c>
      <c r="K1037" s="183" t="s">
        <v>156</v>
      </c>
      <c r="L1037" s="39"/>
      <c r="M1037" s="188" t="s">
        <v>1</v>
      </c>
      <c r="N1037" s="189" t="s">
        <v>42</v>
      </c>
      <c r="O1037" s="71"/>
      <c r="P1037" s="190">
        <f>O1037*H1037</f>
        <v>0</v>
      </c>
      <c r="Q1037" s="190">
        <v>1.32E-3</v>
      </c>
      <c r="R1037" s="190">
        <f>Q1037*H1037</f>
        <v>9.2399999999999991E-4</v>
      </c>
      <c r="S1037" s="190">
        <v>2.5000000000000001E-2</v>
      </c>
      <c r="T1037" s="191">
        <f>S1037*H1037</f>
        <v>1.7499999999999998E-2</v>
      </c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R1037" s="192" t="s">
        <v>157</v>
      </c>
      <c r="AT1037" s="192" t="s">
        <v>152</v>
      </c>
      <c r="AU1037" s="192" t="s">
        <v>84</v>
      </c>
      <c r="AY1037" s="17" t="s">
        <v>150</v>
      </c>
      <c r="BE1037" s="193">
        <f>IF(N1037="základní",J1037,0)</f>
        <v>0</v>
      </c>
      <c r="BF1037" s="193">
        <f>IF(N1037="snížená",J1037,0)</f>
        <v>0</v>
      </c>
      <c r="BG1037" s="193">
        <f>IF(N1037="zákl. přenesená",J1037,0)</f>
        <v>0</v>
      </c>
      <c r="BH1037" s="193">
        <f>IF(N1037="sníž. přenesená",J1037,0)</f>
        <v>0</v>
      </c>
      <c r="BI1037" s="193">
        <f>IF(N1037="nulová",J1037,0)</f>
        <v>0</v>
      </c>
      <c r="BJ1037" s="17" t="s">
        <v>82</v>
      </c>
      <c r="BK1037" s="193">
        <f>ROUND(I1037*H1037,2)</f>
        <v>0</v>
      </c>
      <c r="BL1037" s="17" t="s">
        <v>157</v>
      </c>
      <c r="BM1037" s="192" t="s">
        <v>1157</v>
      </c>
    </row>
    <row r="1038" spans="1:65" s="13" customFormat="1" ht="11.25">
      <c r="B1038" s="194"/>
      <c r="C1038" s="195"/>
      <c r="D1038" s="196" t="s">
        <v>162</v>
      </c>
      <c r="E1038" s="197" t="s">
        <v>1</v>
      </c>
      <c r="F1038" s="198" t="s">
        <v>1158</v>
      </c>
      <c r="G1038" s="195"/>
      <c r="H1038" s="197" t="s">
        <v>1</v>
      </c>
      <c r="I1038" s="199"/>
      <c r="J1038" s="195"/>
      <c r="K1038" s="195"/>
      <c r="L1038" s="200"/>
      <c r="M1038" s="201"/>
      <c r="N1038" s="202"/>
      <c r="O1038" s="202"/>
      <c r="P1038" s="202"/>
      <c r="Q1038" s="202"/>
      <c r="R1038" s="202"/>
      <c r="S1038" s="202"/>
      <c r="T1038" s="203"/>
      <c r="AT1038" s="204" t="s">
        <v>162</v>
      </c>
      <c r="AU1038" s="204" t="s">
        <v>84</v>
      </c>
      <c r="AV1038" s="13" t="s">
        <v>82</v>
      </c>
      <c r="AW1038" s="13" t="s">
        <v>32</v>
      </c>
      <c r="AX1038" s="13" t="s">
        <v>77</v>
      </c>
      <c r="AY1038" s="204" t="s">
        <v>150</v>
      </c>
    </row>
    <row r="1039" spans="1:65" s="14" customFormat="1" ht="11.25">
      <c r="B1039" s="205"/>
      <c r="C1039" s="206"/>
      <c r="D1039" s="196" t="s">
        <v>162</v>
      </c>
      <c r="E1039" s="207" t="s">
        <v>1</v>
      </c>
      <c r="F1039" s="208" t="s">
        <v>1159</v>
      </c>
      <c r="G1039" s="206"/>
      <c r="H1039" s="209">
        <v>0.7</v>
      </c>
      <c r="I1039" s="210"/>
      <c r="J1039" s="206"/>
      <c r="K1039" s="206"/>
      <c r="L1039" s="211"/>
      <c r="M1039" s="212"/>
      <c r="N1039" s="213"/>
      <c r="O1039" s="213"/>
      <c r="P1039" s="213"/>
      <c r="Q1039" s="213"/>
      <c r="R1039" s="213"/>
      <c r="S1039" s="213"/>
      <c r="T1039" s="214"/>
      <c r="AT1039" s="215" t="s">
        <v>162</v>
      </c>
      <c r="AU1039" s="215" t="s">
        <v>84</v>
      </c>
      <c r="AV1039" s="14" t="s">
        <v>84</v>
      </c>
      <c r="AW1039" s="14" t="s">
        <v>32</v>
      </c>
      <c r="AX1039" s="14" t="s">
        <v>82</v>
      </c>
      <c r="AY1039" s="215" t="s">
        <v>150</v>
      </c>
    </row>
    <row r="1040" spans="1:65" s="2" customFormat="1" ht="37.9" customHeight="1">
      <c r="A1040" s="34"/>
      <c r="B1040" s="35"/>
      <c r="C1040" s="181" t="s">
        <v>1160</v>
      </c>
      <c r="D1040" s="181" t="s">
        <v>152</v>
      </c>
      <c r="E1040" s="182" t="s">
        <v>1161</v>
      </c>
      <c r="F1040" s="183" t="s">
        <v>1162</v>
      </c>
      <c r="G1040" s="184" t="s">
        <v>155</v>
      </c>
      <c r="H1040" s="185">
        <v>97.03</v>
      </c>
      <c r="I1040" s="186"/>
      <c r="J1040" s="187">
        <f>ROUND(I1040*H1040,2)</f>
        <v>0</v>
      </c>
      <c r="K1040" s="183" t="s">
        <v>156</v>
      </c>
      <c r="L1040" s="39"/>
      <c r="M1040" s="188" t="s">
        <v>1</v>
      </c>
      <c r="N1040" s="189" t="s">
        <v>42</v>
      </c>
      <c r="O1040" s="71"/>
      <c r="P1040" s="190">
        <f>O1040*H1040</f>
        <v>0</v>
      </c>
      <c r="Q1040" s="190">
        <v>0</v>
      </c>
      <c r="R1040" s="190">
        <f>Q1040*H1040</f>
        <v>0</v>
      </c>
      <c r="S1040" s="190">
        <v>4.5999999999999999E-2</v>
      </c>
      <c r="T1040" s="191">
        <f>S1040*H1040</f>
        <v>4.4633799999999999</v>
      </c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R1040" s="192" t="s">
        <v>157</v>
      </c>
      <c r="AT1040" s="192" t="s">
        <v>152</v>
      </c>
      <c r="AU1040" s="192" t="s">
        <v>84</v>
      </c>
      <c r="AY1040" s="17" t="s">
        <v>150</v>
      </c>
      <c r="BE1040" s="193">
        <f>IF(N1040="základní",J1040,0)</f>
        <v>0</v>
      </c>
      <c r="BF1040" s="193">
        <f>IF(N1040="snížená",J1040,0)</f>
        <v>0</v>
      </c>
      <c r="BG1040" s="193">
        <f>IF(N1040="zákl. přenesená",J1040,0)</f>
        <v>0</v>
      </c>
      <c r="BH1040" s="193">
        <f>IF(N1040="sníž. přenesená",J1040,0)</f>
        <v>0</v>
      </c>
      <c r="BI1040" s="193">
        <f>IF(N1040="nulová",J1040,0)</f>
        <v>0</v>
      </c>
      <c r="BJ1040" s="17" t="s">
        <v>82</v>
      </c>
      <c r="BK1040" s="193">
        <f>ROUND(I1040*H1040,2)</f>
        <v>0</v>
      </c>
      <c r="BL1040" s="17" t="s">
        <v>157</v>
      </c>
      <c r="BM1040" s="192" t="s">
        <v>1163</v>
      </c>
    </row>
    <row r="1041" spans="1:65" s="13" customFormat="1" ht="11.25">
      <c r="B1041" s="194"/>
      <c r="C1041" s="195"/>
      <c r="D1041" s="196" t="s">
        <v>162</v>
      </c>
      <c r="E1041" s="197" t="s">
        <v>1</v>
      </c>
      <c r="F1041" s="198" t="s">
        <v>993</v>
      </c>
      <c r="G1041" s="195"/>
      <c r="H1041" s="197" t="s">
        <v>1</v>
      </c>
      <c r="I1041" s="199"/>
      <c r="J1041" s="195"/>
      <c r="K1041" s="195"/>
      <c r="L1041" s="200"/>
      <c r="M1041" s="201"/>
      <c r="N1041" s="202"/>
      <c r="O1041" s="202"/>
      <c r="P1041" s="202"/>
      <c r="Q1041" s="202"/>
      <c r="R1041" s="202"/>
      <c r="S1041" s="202"/>
      <c r="T1041" s="203"/>
      <c r="AT1041" s="204" t="s">
        <v>162</v>
      </c>
      <c r="AU1041" s="204" t="s">
        <v>84</v>
      </c>
      <c r="AV1041" s="13" t="s">
        <v>82</v>
      </c>
      <c r="AW1041" s="13" t="s">
        <v>32</v>
      </c>
      <c r="AX1041" s="13" t="s">
        <v>77</v>
      </c>
      <c r="AY1041" s="204" t="s">
        <v>150</v>
      </c>
    </row>
    <row r="1042" spans="1:65" s="14" customFormat="1" ht="11.25">
      <c r="B1042" s="205"/>
      <c r="C1042" s="206"/>
      <c r="D1042" s="196" t="s">
        <v>162</v>
      </c>
      <c r="E1042" s="207" t="s">
        <v>1</v>
      </c>
      <c r="F1042" s="208" t="s">
        <v>1164</v>
      </c>
      <c r="G1042" s="206"/>
      <c r="H1042" s="209">
        <v>22.4</v>
      </c>
      <c r="I1042" s="210"/>
      <c r="J1042" s="206"/>
      <c r="K1042" s="206"/>
      <c r="L1042" s="211"/>
      <c r="M1042" s="212"/>
      <c r="N1042" s="213"/>
      <c r="O1042" s="213"/>
      <c r="P1042" s="213"/>
      <c r="Q1042" s="213"/>
      <c r="R1042" s="213"/>
      <c r="S1042" s="213"/>
      <c r="T1042" s="214"/>
      <c r="AT1042" s="215" t="s">
        <v>162</v>
      </c>
      <c r="AU1042" s="215" t="s">
        <v>84</v>
      </c>
      <c r="AV1042" s="14" t="s">
        <v>84</v>
      </c>
      <c r="AW1042" s="14" t="s">
        <v>32</v>
      </c>
      <c r="AX1042" s="14" t="s">
        <v>77</v>
      </c>
      <c r="AY1042" s="215" t="s">
        <v>150</v>
      </c>
    </row>
    <row r="1043" spans="1:65" s="13" customFormat="1" ht="11.25">
      <c r="B1043" s="194"/>
      <c r="C1043" s="195"/>
      <c r="D1043" s="196" t="s">
        <v>162</v>
      </c>
      <c r="E1043" s="197" t="s">
        <v>1</v>
      </c>
      <c r="F1043" s="198" t="s">
        <v>619</v>
      </c>
      <c r="G1043" s="195"/>
      <c r="H1043" s="197" t="s">
        <v>1</v>
      </c>
      <c r="I1043" s="199"/>
      <c r="J1043" s="195"/>
      <c r="K1043" s="195"/>
      <c r="L1043" s="200"/>
      <c r="M1043" s="201"/>
      <c r="N1043" s="202"/>
      <c r="O1043" s="202"/>
      <c r="P1043" s="202"/>
      <c r="Q1043" s="202"/>
      <c r="R1043" s="202"/>
      <c r="S1043" s="202"/>
      <c r="T1043" s="203"/>
      <c r="AT1043" s="204" t="s">
        <v>162</v>
      </c>
      <c r="AU1043" s="204" t="s">
        <v>84</v>
      </c>
      <c r="AV1043" s="13" t="s">
        <v>82</v>
      </c>
      <c r="AW1043" s="13" t="s">
        <v>32</v>
      </c>
      <c r="AX1043" s="13" t="s">
        <v>77</v>
      </c>
      <c r="AY1043" s="204" t="s">
        <v>150</v>
      </c>
    </row>
    <row r="1044" spans="1:65" s="14" customFormat="1" ht="11.25">
      <c r="B1044" s="205"/>
      <c r="C1044" s="206"/>
      <c r="D1044" s="196" t="s">
        <v>162</v>
      </c>
      <c r="E1044" s="207" t="s">
        <v>1</v>
      </c>
      <c r="F1044" s="208" t="s">
        <v>1165</v>
      </c>
      <c r="G1044" s="206"/>
      <c r="H1044" s="209">
        <v>35.29</v>
      </c>
      <c r="I1044" s="210"/>
      <c r="J1044" s="206"/>
      <c r="K1044" s="206"/>
      <c r="L1044" s="211"/>
      <c r="M1044" s="212"/>
      <c r="N1044" s="213"/>
      <c r="O1044" s="213"/>
      <c r="P1044" s="213"/>
      <c r="Q1044" s="213"/>
      <c r="R1044" s="213"/>
      <c r="S1044" s="213"/>
      <c r="T1044" s="214"/>
      <c r="AT1044" s="215" t="s">
        <v>162</v>
      </c>
      <c r="AU1044" s="215" t="s">
        <v>84</v>
      </c>
      <c r="AV1044" s="14" t="s">
        <v>84</v>
      </c>
      <c r="AW1044" s="14" t="s">
        <v>32</v>
      </c>
      <c r="AX1044" s="14" t="s">
        <v>77</v>
      </c>
      <c r="AY1044" s="215" t="s">
        <v>150</v>
      </c>
    </row>
    <row r="1045" spans="1:65" s="13" customFormat="1" ht="11.25">
      <c r="B1045" s="194"/>
      <c r="C1045" s="195"/>
      <c r="D1045" s="196" t="s">
        <v>162</v>
      </c>
      <c r="E1045" s="197" t="s">
        <v>1</v>
      </c>
      <c r="F1045" s="198" t="s">
        <v>621</v>
      </c>
      <c r="G1045" s="195"/>
      <c r="H1045" s="197" t="s">
        <v>1</v>
      </c>
      <c r="I1045" s="199"/>
      <c r="J1045" s="195"/>
      <c r="K1045" s="195"/>
      <c r="L1045" s="200"/>
      <c r="M1045" s="201"/>
      <c r="N1045" s="202"/>
      <c r="O1045" s="202"/>
      <c r="P1045" s="202"/>
      <c r="Q1045" s="202"/>
      <c r="R1045" s="202"/>
      <c r="S1045" s="202"/>
      <c r="T1045" s="203"/>
      <c r="AT1045" s="204" t="s">
        <v>162</v>
      </c>
      <c r="AU1045" s="204" t="s">
        <v>84</v>
      </c>
      <c r="AV1045" s="13" t="s">
        <v>82</v>
      </c>
      <c r="AW1045" s="13" t="s">
        <v>32</v>
      </c>
      <c r="AX1045" s="13" t="s">
        <v>77</v>
      </c>
      <c r="AY1045" s="204" t="s">
        <v>150</v>
      </c>
    </row>
    <row r="1046" spans="1:65" s="14" customFormat="1" ht="11.25">
      <c r="B1046" s="205"/>
      <c r="C1046" s="206"/>
      <c r="D1046" s="196" t="s">
        <v>162</v>
      </c>
      <c r="E1046" s="207" t="s">
        <v>1</v>
      </c>
      <c r="F1046" s="208" t="s">
        <v>1166</v>
      </c>
      <c r="G1046" s="206"/>
      <c r="H1046" s="209">
        <v>39.340000000000003</v>
      </c>
      <c r="I1046" s="210"/>
      <c r="J1046" s="206"/>
      <c r="K1046" s="206"/>
      <c r="L1046" s="211"/>
      <c r="M1046" s="212"/>
      <c r="N1046" s="213"/>
      <c r="O1046" s="213"/>
      <c r="P1046" s="213"/>
      <c r="Q1046" s="213"/>
      <c r="R1046" s="213"/>
      <c r="S1046" s="213"/>
      <c r="T1046" s="214"/>
      <c r="AT1046" s="215" t="s">
        <v>162</v>
      </c>
      <c r="AU1046" s="215" t="s">
        <v>84</v>
      </c>
      <c r="AV1046" s="14" t="s">
        <v>84</v>
      </c>
      <c r="AW1046" s="14" t="s">
        <v>32</v>
      </c>
      <c r="AX1046" s="14" t="s">
        <v>77</v>
      </c>
      <c r="AY1046" s="215" t="s">
        <v>150</v>
      </c>
    </row>
    <row r="1047" spans="1:65" s="15" customFormat="1" ht="11.25">
      <c r="B1047" s="216"/>
      <c r="C1047" s="217"/>
      <c r="D1047" s="196" t="s">
        <v>162</v>
      </c>
      <c r="E1047" s="218" t="s">
        <v>1</v>
      </c>
      <c r="F1047" s="219" t="s">
        <v>166</v>
      </c>
      <c r="G1047" s="217"/>
      <c r="H1047" s="220">
        <v>97.03</v>
      </c>
      <c r="I1047" s="221"/>
      <c r="J1047" s="217"/>
      <c r="K1047" s="217"/>
      <c r="L1047" s="222"/>
      <c r="M1047" s="223"/>
      <c r="N1047" s="224"/>
      <c r="O1047" s="224"/>
      <c r="P1047" s="224"/>
      <c r="Q1047" s="224"/>
      <c r="R1047" s="224"/>
      <c r="S1047" s="224"/>
      <c r="T1047" s="225"/>
      <c r="AT1047" s="226" t="s">
        <v>162</v>
      </c>
      <c r="AU1047" s="226" t="s">
        <v>84</v>
      </c>
      <c r="AV1047" s="15" t="s">
        <v>157</v>
      </c>
      <c r="AW1047" s="15" t="s">
        <v>32</v>
      </c>
      <c r="AX1047" s="15" t="s">
        <v>82</v>
      </c>
      <c r="AY1047" s="226" t="s">
        <v>150</v>
      </c>
    </row>
    <row r="1048" spans="1:65" s="2" customFormat="1" ht="24.2" customHeight="1">
      <c r="A1048" s="34"/>
      <c r="B1048" s="35"/>
      <c r="C1048" s="181" t="s">
        <v>1167</v>
      </c>
      <c r="D1048" s="181" t="s">
        <v>152</v>
      </c>
      <c r="E1048" s="182" t="s">
        <v>1168</v>
      </c>
      <c r="F1048" s="183" t="s">
        <v>1169</v>
      </c>
      <c r="G1048" s="184" t="s">
        <v>170</v>
      </c>
      <c r="H1048" s="185">
        <v>2.04</v>
      </c>
      <c r="I1048" s="186"/>
      <c r="J1048" s="187">
        <f>ROUND(I1048*H1048,2)</f>
        <v>0</v>
      </c>
      <c r="K1048" s="183" t="s">
        <v>156</v>
      </c>
      <c r="L1048" s="39"/>
      <c r="M1048" s="188" t="s">
        <v>1</v>
      </c>
      <c r="N1048" s="189" t="s">
        <v>42</v>
      </c>
      <c r="O1048" s="71"/>
      <c r="P1048" s="190">
        <f>O1048*H1048</f>
        <v>0</v>
      </c>
      <c r="Q1048" s="190">
        <v>0</v>
      </c>
      <c r="R1048" s="190">
        <f>Q1048*H1048</f>
        <v>0</v>
      </c>
      <c r="S1048" s="190">
        <v>1.8049999999999999</v>
      </c>
      <c r="T1048" s="191">
        <f>S1048*H1048</f>
        <v>3.6821999999999999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192" t="s">
        <v>157</v>
      </c>
      <c r="AT1048" s="192" t="s">
        <v>152</v>
      </c>
      <c r="AU1048" s="192" t="s">
        <v>84</v>
      </c>
      <c r="AY1048" s="17" t="s">
        <v>150</v>
      </c>
      <c r="BE1048" s="193">
        <f>IF(N1048="základní",J1048,0)</f>
        <v>0</v>
      </c>
      <c r="BF1048" s="193">
        <f>IF(N1048="snížená",J1048,0)</f>
        <v>0</v>
      </c>
      <c r="BG1048" s="193">
        <f>IF(N1048="zákl. přenesená",J1048,0)</f>
        <v>0</v>
      </c>
      <c r="BH1048" s="193">
        <f>IF(N1048="sníž. přenesená",J1048,0)</f>
        <v>0</v>
      </c>
      <c r="BI1048" s="193">
        <f>IF(N1048="nulová",J1048,0)</f>
        <v>0</v>
      </c>
      <c r="BJ1048" s="17" t="s">
        <v>82</v>
      </c>
      <c r="BK1048" s="193">
        <f>ROUND(I1048*H1048,2)</f>
        <v>0</v>
      </c>
      <c r="BL1048" s="17" t="s">
        <v>157</v>
      </c>
      <c r="BM1048" s="192" t="s">
        <v>1170</v>
      </c>
    </row>
    <row r="1049" spans="1:65" s="13" customFormat="1" ht="11.25">
      <c r="B1049" s="194"/>
      <c r="C1049" s="195"/>
      <c r="D1049" s="196" t="s">
        <v>162</v>
      </c>
      <c r="E1049" s="197" t="s">
        <v>1</v>
      </c>
      <c r="F1049" s="198" t="s">
        <v>1171</v>
      </c>
      <c r="G1049" s="195"/>
      <c r="H1049" s="197" t="s">
        <v>1</v>
      </c>
      <c r="I1049" s="199"/>
      <c r="J1049" s="195"/>
      <c r="K1049" s="195"/>
      <c r="L1049" s="200"/>
      <c r="M1049" s="201"/>
      <c r="N1049" s="202"/>
      <c r="O1049" s="202"/>
      <c r="P1049" s="202"/>
      <c r="Q1049" s="202"/>
      <c r="R1049" s="202"/>
      <c r="S1049" s="202"/>
      <c r="T1049" s="203"/>
      <c r="AT1049" s="204" t="s">
        <v>162</v>
      </c>
      <c r="AU1049" s="204" t="s">
        <v>84</v>
      </c>
      <c r="AV1049" s="13" t="s">
        <v>82</v>
      </c>
      <c r="AW1049" s="13" t="s">
        <v>32</v>
      </c>
      <c r="AX1049" s="13" t="s">
        <v>77</v>
      </c>
      <c r="AY1049" s="204" t="s">
        <v>150</v>
      </c>
    </row>
    <row r="1050" spans="1:65" s="14" customFormat="1" ht="11.25">
      <c r="B1050" s="205"/>
      <c r="C1050" s="206"/>
      <c r="D1050" s="196" t="s">
        <v>162</v>
      </c>
      <c r="E1050" s="207" t="s">
        <v>1</v>
      </c>
      <c r="F1050" s="208" t="s">
        <v>1172</v>
      </c>
      <c r="G1050" s="206"/>
      <c r="H1050" s="209">
        <v>2.04</v>
      </c>
      <c r="I1050" s="210"/>
      <c r="J1050" s="206"/>
      <c r="K1050" s="206"/>
      <c r="L1050" s="211"/>
      <c r="M1050" s="212"/>
      <c r="N1050" s="213"/>
      <c r="O1050" s="213"/>
      <c r="P1050" s="213"/>
      <c r="Q1050" s="213"/>
      <c r="R1050" s="213"/>
      <c r="S1050" s="213"/>
      <c r="T1050" s="214"/>
      <c r="AT1050" s="215" t="s">
        <v>162</v>
      </c>
      <c r="AU1050" s="215" t="s">
        <v>84</v>
      </c>
      <c r="AV1050" s="14" t="s">
        <v>84</v>
      </c>
      <c r="AW1050" s="14" t="s">
        <v>32</v>
      </c>
      <c r="AX1050" s="14" t="s">
        <v>82</v>
      </c>
      <c r="AY1050" s="215" t="s">
        <v>150</v>
      </c>
    </row>
    <row r="1051" spans="1:65" s="2" customFormat="1" ht="24.2" customHeight="1">
      <c r="A1051" s="34"/>
      <c r="B1051" s="35"/>
      <c r="C1051" s="181" t="s">
        <v>1173</v>
      </c>
      <c r="D1051" s="181" t="s">
        <v>152</v>
      </c>
      <c r="E1051" s="182" t="s">
        <v>1174</v>
      </c>
      <c r="F1051" s="183" t="s">
        <v>1175</v>
      </c>
      <c r="G1051" s="184" t="s">
        <v>394</v>
      </c>
      <c r="H1051" s="185">
        <v>72.228999999999999</v>
      </c>
      <c r="I1051" s="186"/>
      <c r="J1051" s="187">
        <f>ROUND(I1051*H1051,2)</f>
        <v>0</v>
      </c>
      <c r="K1051" s="183" t="s">
        <v>156</v>
      </c>
      <c r="L1051" s="39"/>
      <c r="M1051" s="188" t="s">
        <v>1</v>
      </c>
      <c r="N1051" s="189" t="s">
        <v>42</v>
      </c>
      <c r="O1051" s="71"/>
      <c r="P1051" s="190">
        <f>O1051*H1051</f>
        <v>0</v>
      </c>
      <c r="Q1051" s="190">
        <v>7.0000000000000001E-3</v>
      </c>
      <c r="R1051" s="190">
        <f>Q1051*H1051</f>
        <v>0.50560300000000002</v>
      </c>
      <c r="S1051" s="190">
        <v>0</v>
      </c>
      <c r="T1051" s="191">
        <f>S1051*H1051</f>
        <v>0</v>
      </c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R1051" s="192" t="s">
        <v>157</v>
      </c>
      <c r="AT1051" s="192" t="s">
        <v>152</v>
      </c>
      <c r="AU1051" s="192" t="s">
        <v>84</v>
      </c>
      <c r="AY1051" s="17" t="s">
        <v>150</v>
      </c>
      <c r="BE1051" s="193">
        <f>IF(N1051="základní",J1051,0)</f>
        <v>0</v>
      </c>
      <c r="BF1051" s="193">
        <f>IF(N1051="snížená",J1051,0)</f>
        <v>0</v>
      </c>
      <c r="BG1051" s="193">
        <f>IF(N1051="zákl. přenesená",J1051,0)</f>
        <v>0</v>
      </c>
      <c r="BH1051" s="193">
        <f>IF(N1051="sníž. přenesená",J1051,0)</f>
        <v>0</v>
      </c>
      <c r="BI1051" s="193">
        <f>IF(N1051="nulová",J1051,0)</f>
        <v>0</v>
      </c>
      <c r="BJ1051" s="17" t="s">
        <v>82</v>
      </c>
      <c r="BK1051" s="193">
        <f>ROUND(I1051*H1051,2)</f>
        <v>0</v>
      </c>
      <c r="BL1051" s="17" t="s">
        <v>157</v>
      </c>
      <c r="BM1051" s="192" t="s">
        <v>1176</v>
      </c>
    </row>
    <row r="1052" spans="1:65" s="14" customFormat="1" ht="11.25">
      <c r="B1052" s="205"/>
      <c r="C1052" s="206"/>
      <c r="D1052" s="196" t="s">
        <v>162</v>
      </c>
      <c r="E1052" s="207" t="s">
        <v>1</v>
      </c>
      <c r="F1052" s="208" t="s">
        <v>1177</v>
      </c>
      <c r="G1052" s="206"/>
      <c r="H1052" s="209">
        <v>72.228999999999999</v>
      </c>
      <c r="I1052" s="210"/>
      <c r="J1052" s="206"/>
      <c r="K1052" s="206"/>
      <c r="L1052" s="211"/>
      <c r="M1052" s="212"/>
      <c r="N1052" s="213"/>
      <c r="O1052" s="213"/>
      <c r="P1052" s="213"/>
      <c r="Q1052" s="213"/>
      <c r="R1052" s="213"/>
      <c r="S1052" s="213"/>
      <c r="T1052" s="214"/>
      <c r="AT1052" s="215" t="s">
        <v>162</v>
      </c>
      <c r="AU1052" s="215" t="s">
        <v>84</v>
      </c>
      <c r="AV1052" s="14" t="s">
        <v>84</v>
      </c>
      <c r="AW1052" s="14" t="s">
        <v>32</v>
      </c>
      <c r="AX1052" s="14" t="s">
        <v>82</v>
      </c>
      <c r="AY1052" s="215" t="s">
        <v>150</v>
      </c>
    </row>
    <row r="1053" spans="1:65" s="2" customFormat="1" ht="16.5" customHeight="1">
      <c r="A1053" s="34"/>
      <c r="B1053" s="35"/>
      <c r="C1053" s="181" t="s">
        <v>1178</v>
      </c>
      <c r="D1053" s="181" t="s">
        <v>152</v>
      </c>
      <c r="E1053" s="182" t="s">
        <v>1179</v>
      </c>
      <c r="F1053" s="183" t="s">
        <v>1180</v>
      </c>
      <c r="G1053" s="184" t="s">
        <v>1181</v>
      </c>
      <c r="H1053" s="185">
        <v>3</v>
      </c>
      <c r="I1053" s="186"/>
      <c r="J1053" s="187">
        <f>ROUND(I1053*H1053,2)</f>
        <v>0</v>
      </c>
      <c r="K1053" s="183" t="s">
        <v>1</v>
      </c>
      <c r="L1053" s="39"/>
      <c r="M1053" s="188" t="s">
        <v>1</v>
      </c>
      <c r="N1053" s="189" t="s">
        <v>42</v>
      </c>
      <c r="O1053" s="71"/>
      <c r="P1053" s="190">
        <f>O1053*H1053</f>
        <v>0</v>
      </c>
      <c r="Q1053" s="190">
        <v>0</v>
      </c>
      <c r="R1053" s="190">
        <f>Q1053*H1053</f>
        <v>0</v>
      </c>
      <c r="S1053" s="190">
        <v>0</v>
      </c>
      <c r="T1053" s="191">
        <f>S1053*H1053</f>
        <v>0</v>
      </c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R1053" s="192" t="s">
        <v>157</v>
      </c>
      <c r="AT1053" s="192" t="s">
        <v>152</v>
      </c>
      <c r="AU1053" s="192" t="s">
        <v>84</v>
      </c>
      <c r="AY1053" s="17" t="s">
        <v>150</v>
      </c>
      <c r="BE1053" s="193">
        <f>IF(N1053="základní",J1053,0)</f>
        <v>0</v>
      </c>
      <c r="BF1053" s="193">
        <f>IF(N1053="snížená",J1053,0)</f>
        <v>0</v>
      </c>
      <c r="BG1053" s="193">
        <f>IF(N1053="zákl. přenesená",J1053,0)</f>
        <v>0</v>
      </c>
      <c r="BH1053" s="193">
        <f>IF(N1053="sníž. přenesená",J1053,0)</f>
        <v>0</v>
      </c>
      <c r="BI1053" s="193">
        <f>IF(N1053="nulová",J1053,0)</f>
        <v>0</v>
      </c>
      <c r="BJ1053" s="17" t="s">
        <v>82</v>
      </c>
      <c r="BK1053" s="193">
        <f>ROUND(I1053*H1053,2)</f>
        <v>0</v>
      </c>
      <c r="BL1053" s="17" t="s">
        <v>157</v>
      </c>
      <c r="BM1053" s="192" t="s">
        <v>1182</v>
      </c>
    </row>
    <row r="1054" spans="1:65" s="12" customFormat="1" ht="22.9" customHeight="1">
      <c r="B1054" s="165"/>
      <c r="C1054" s="166"/>
      <c r="D1054" s="167" t="s">
        <v>76</v>
      </c>
      <c r="E1054" s="179" t="s">
        <v>1183</v>
      </c>
      <c r="F1054" s="179" t="s">
        <v>1184</v>
      </c>
      <c r="G1054" s="166"/>
      <c r="H1054" s="166"/>
      <c r="I1054" s="169"/>
      <c r="J1054" s="180">
        <f>BK1054</f>
        <v>0</v>
      </c>
      <c r="K1054" s="166"/>
      <c r="L1054" s="171"/>
      <c r="M1054" s="172"/>
      <c r="N1054" s="173"/>
      <c r="O1054" s="173"/>
      <c r="P1054" s="174">
        <f>SUM(P1055:P1063)</f>
        <v>0</v>
      </c>
      <c r="Q1054" s="173"/>
      <c r="R1054" s="174">
        <f>SUM(R1055:R1063)</f>
        <v>0</v>
      </c>
      <c r="S1054" s="173"/>
      <c r="T1054" s="175">
        <f>SUM(T1055:T1063)</f>
        <v>0</v>
      </c>
      <c r="AR1054" s="176" t="s">
        <v>82</v>
      </c>
      <c r="AT1054" s="177" t="s">
        <v>76</v>
      </c>
      <c r="AU1054" s="177" t="s">
        <v>82</v>
      </c>
      <c r="AY1054" s="176" t="s">
        <v>150</v>
      </c>
      <c r="BK1054" s="178">
        <f>SUM(BK1055:BK1063)</f>
        <v>0</v>
      </c>
    </row>
    <row r="1055" spans="1:65" s="2" customFormat="1" ht="16.5" customHeight="1">
      <c r="A1055" s="34"/>
      <c r="B1055" s="35"/>
      <c r="C1055" s="181" t="s">
        <v>1185</v>
      </c>
      <c r="D1055" s="181" t="s">
        <v>152</v>
      </c>
      <c r="E1055" s="182" t="s">
        <v>1186</v>
      </c>
      <c r="F1055" s="183" t="s">
        <v>1187</v>
      </c>
      <c r="G1055" s="184" t="s">
        <v>209</v>
      </c>
      <c r="H1055" s="185">
        <v>267.267</v>
      </c>
      <c r="I1055" s="186"/>
      <c r="J1055" s="187">
        <f>ROUND(I1055*H1055,2)</f>
        <v>0</v>
      </c>
      <c r="K1055" s="183" t="s">
        <v>156</v>
      </c>
      <c r="L1055" s="39"/>
      <c r="M1055" s="188" t="s">
        <v>1</v>
      </c>
      <c r="N1055" s="189" t="s">
        <v>42</v>
      </c>
      <c r="O1055" s="71"/>
      <c r="P1055" s="190">
        <f>O1055*H1055</f>
        <v>0</v>
      </c>
      <c r="Q1055" s="190">
        <v>0</v>
      </c>
      <c r="R1055" s="190">
        <f>Q1055*H1055</f>
        <v>0</v>
      </c>
      <c r="S1055" s="190">
        <v>0</v>
      </c>
      <c r="T1055" s="191">
        <f>S1055*H1055</f>
        <v>0</v>
      </c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R1055" s="192" t="s">
        <v>157</v>
      </c>
      <c r="AT1055" s="192" t="s">
        <v>152</v>
      </c>
      <c r="AU1055" s="192" t="s">
        <v>84</v>
      </c>
      <c r="AY1055" s="17" t="s">
        <v>150</v>
      </c>
      <c r="BE1055" s="193">
        <f>IF(N1055="základní",J1055,0)</f>
        <v>0</v>
      </c>
      <c r="BF1055" s="193">
        <f>IF(N1055="snížená",J1055,0)</f>
        <v>0</v>
      </c>
      <c r="BG1055" s="193">
        <f>IF(N1055="zákl. přenesená",J1055,0)</f>
        <v>0</v>
      </c>
      <c r="BH1055" s="193">
        <f>IF(N1055="sníž. přenesená",J1055,0)</f>
        <v>0</v>
      </c>
      <c r="BI1055" s="193">
        <f>IF(N1055="nulová",J1055,0)</f>
        <v>0</v>
      </c>
      <c r="BJ1055" s="17" t="s">
        <v>82</v>
      </c>
      <c r="BK1055" s="193">
        <f>ROUND(I1055*H1055,2)</f>
        <v>0</v>
      </c>
      <c r="BL1055" s="17" t="s">
        <v>157</v>
      </c>
      <c r="BM1055" s="192" t="s">
        <v>1188</v>
      </c>
    </row>
    <row r="1056" spans="1:65" s="2" customFormat="1" ht="33" customHeight="1">
      <c r="A1056" s="34"/>
      <c r="B1056" s="35"/>
      <c r="C1056" s="181" t="s">
        <v>1189</v>
      </c>
      <c r="D1056" s="181" t="s">
        <v>152</v>
      </c>
      <c r="E1056" s="182" t="s">
        <v>1190</v>
      </c>
      <c r="F1056" s="183" t="s">
        <v>1191</v>
      </c>
      <c r="G1056" s="184" t="s">
        <v>209</v>
      </c>
      <c r="H1056" s="185">
        <v>267.267</v>
      </c>
      <c r="I1056" s="186"/>
      <c r="J1056" s="187">
        <f>ROUND(I1056*H1056,2)</f>
        <v>0</v>
      </c>
      <c r="K1056" s="183" t="s">
        <v>156</v>
      </c>
      <c r="L1056" s="39"/>
      <c r="M1056" s="188" t="s">
        <v>1</v>
      </c>
      <c r="N1056" s="189" t="s">
        <v>42</v>
      </c>
      <c r="O1056" s="71"/>
      <c r="P1056" s="190">
        <f>O1056*H1056</f>
        <v>0</v>
      </c>
      <c r="Q1056" s="190">
        <v>0</v>
      </c>
      <c r="R1056" s="190">
        <f>Q1056*H1056</f>
        <v>0</v>
      </c>
      <c r="S1056" s="190">
        <v>0</v>
      </c>
      <c r="T1056" s="191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192" t="s">
        <v>157</v>
      </c>
      <c r="AT1056" s="192" t="s">
        <v>152</v>
      </c>
      <c r="AU1056" s="192" t="s">
        <v>84</v>
      </c>
      <c r="AY1056" s="17" t="s">
        <v>150</v>
      </c>
      <c r="BE1056" s="193">
        <f>IF(N1056="základní",J1056,0)</f>
        <v>0</v>
      </c>
      <c r="BF1056" s="193">
        <f>IF(N1056="snížená",J1056,0)</f>
        <v>0</v>
      </c>
      <c r="BG1056" s="193">
        <f>IF(N1056="zákl. přenesená",J1056,0)</f>
        <v>0</v>
      </c>
      <c r="BH1056" s="193">
        <f>IF(N1056="sníž. přenesená",J1056,0)</f>
        <v>0</v>
      </c>
      <c r="BI1056" s="193">
        <f>IF(N1056="nulová",J1056,0)</f>
        <v>0</v>
      </c>
      <c r="BJ1056" s="17" t="s">
        <v>82</v>
      </c>
      <c r="BK1056" s="193">
        <f>ROUND(I1056*H1056,2)</f>
        <v>0</v>
      </c>
      <c r="BL1056" s="17" t="s">
        <v>157</v>
      </c>
      <c r="BM1056" s="192" t="s">
        <v>1192</v>
      </c>
    </row>
    <row r="1057" spans="1:65" s="2" customFormat="1" ht="24.2" customHeight="1">
      <c r="A1057" s="34"/>
      <c r="B1057" s="35"/>
      <c r="C1057" s="181" t="s">
        <v>1193</v>
      </c>
      <c r="D1057" s="181" t="s">
        <v>152</v>
      </c>
      <c r="E1057" s="182" t="s">
        <v>1194</v>
      </c>
      <c r="F1057" s="183" t="s">
        <v>1195</v>
      </c>
      <c r="G1057" s="184" t="s">
        <v>209</v>
      </c>
      <c r="H1057" s="185">
        <v>267.267</v>
      </c>
      <c r="I1057" s="186"/>
      <c r="J1057" s="187">
        <f>ROUND(I1057*H1057,2)</f>
        <v>0</v>
      </c>
      <c r="K1057" s="183" t="s">
        <v>156</v>
      </c>
      <c r="L1057" s="39"/>
      <c r="M1057" s="188" t="s">
        <v>1</v>
      </c>
      <c r="N1057" s="189" t="s">
        <v>42</v>
      </c>
      <c r="O1057" s="71"/>
      <c r="P1057" s="190">
        <f>O1057*H1057</f>
        <v>0</v>
      </c>
      <c r="Q1057" s="190">
        <v>0</v>
      </c>
      <c r="R1057" s="190">
        <f>Q1057*H1057</f>
        <v>0</v>
      </c>
      <c r="S1057" s="190">
        <v>0</v>
      </c>
      <c r="T1057" s="191">
        <f>S1057*H1057</f>
        <v>0</v>
      </c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R1057" s="192" t="s">
        <v>157</v>
      </c>
      <c r="AT1057" s="192" t="s">
        <v>152</v>
      </c>
      <c r="AU1057" s="192" t="s">
        <v>84</v>
      </c>
      <c r="AY1057" s="17" t="s">
        <v>150</v>
      </c>
      <c r="BE1057" s="193">
        <f>IF(N1057="základní",J1057,0)</f>
        <v>0</v>
      </c>
      <c r="BF1057" s="193">
        <f>IF(N1057="snížená",J1057,0)</f>
        <v>0</v>
      </c>
      <c r="BG1057" s="193">
        <f>IF(N1057="zákl. přenesená",J1057,0)</f>
        <v>0</v>
      </c>
      <c r="BH1057" s="193">
        <f>IF(N1057="sníž. přenesená",J1057,0)</f>
        <v>0</v>
      </c>
      <c r="BI1057" s="193">
        <f>IF(N1057="nulová",J1057,0)</f>
        <v>0</v>
      </c>
      <c r="BJ1057" s="17" t="s">
        <v>82</v>
      </c>
      <c r="BK1057" s="193">
        <f>ROUND(I1057*H1057,2)</f>
        <v>0</v>
      </c>
      <c r="BL1057" s="17" t="s">
        <v>157</v>
      </c>
      <c r="BM1057" s="192" t="s">
        <v>1196</v>
      </c>
    </row>
    <row r="1058" spans="1:65" s="2" customFormat="1" ht="24.2" customHeight="1">
      <c r="A1058" s="34"/>
      <c r="B1058" s="35"/>
      <c r="C1058" s="181" t="s">
        <v>1197</v>
      </c>
      <c r="D1058" s="181" t="s">
        <v>152</v>
      </c>
      <c r="E1058" s="182" t="s">
        <v>1198</v>
      </c>
      <c r="F1058" s="183" t="s">
        <v>1199</v>
      </c>
      <c r="G1058" s="184" t="s">
        <v>209</v>
      </c>
      <c r="H1058" s="185">
        <v>3741.7379999999998</v>
      </c>
      <c r="I1058" s="186"/>
      <c r="J1058" s="187">
        <f>ROUND(I1058*H1058,2)</f>
        <v>0</v>
      </c>
      <c r="K1058" s="183" t="s">
        <v>156</v>
      </c>
      <c r="L1058" s="39"/>
      <c r="M1058" s="188" t="s">
        <v>1</v>
      </c>
      <c r="N1058" s="189" t="s">
        <v>42</v>
      </c>
      <c r="O1058" s="71"/>
      <c r="P1058" s="190">
        <f>O1058*H1058</f>
        <v>0</v>
      </c>
      <c r="Q1058" s="190">
        <v>0</v>
      </c>
      <c r="R1058" s="190">
        <f>Q1058*H1058</f>
        <v>0</v>
      </c>
      <c r="S1058" s="190">
        <v>0</v>
      </c>
      <c r="T1058" s="191">
        <f>S1058*H1058</f>
        <v>0</v>
      </c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R1058" s="192" t="s">
        <v>157</v>
      </c>
      <c r="AT1058" s="192" t="s">
        <v>152</v>
      </c>
      <c r="AU1058" s="192" t="s">
        <v>84</v>
      </c>
      <c r="AY1058" s="17" t="s">
        <v>150</v>
      </c>
      <c r="BE1058" s="193">
        <f>IF(N1058="základní",J1058,0)</f>
        <v>0</v>
      </c>
      <c r="BF1058" s="193">
        <f>IF(N1058="snížená",J1058,0)</f>
        <v>0</v>
      </c>
      <c r="BG1058" s="193">
        <f>IF(N1058="zákl. přenesená",J1058,0)</f>
        <v>0</v>
      </c>
      <c r="BH1058" s="193">
        <f>IF(N1058="sníž. přenesená",J1058,0)</f>
        <v>0</v>
      </c>
      <c r="BI1058" s="193">
        <f>IF(N1058="nulová",J1058,0)</f>
        <v>0</v>
      </c>
      <c r="BJ1058" s="17" t="s">
        <v>82</v>
      </c>
      <c r="BK1058" s="193">
        <f>ROUND(I1058*H1058,2)</f>
        <v>0</v>
      </c>
      <c r="BL1058" s="17" t="s">
        <v>157</v>
      </c>
      <c r="BM1058" s="192" t="s">
        <v>1200</v>
      </c>
    </row>
    <row r="1059" spans="1:65" s="14" customFormat="1" ht="11.25">
      <c r="B1059" s="205"/>
      <c r="C1059" s="206"/>
      <c r="D1059" s="196" t="s">
        <v>162</v>
      </c>
      <c r="E1059" s="206"/>
      <c r="F1059" s="208" t="s">
        <v>1201</v>
      </c>
      <c r="G1059" s="206"/>
      <c r="H1059" s="209">
        <v>3741.7379999999998</v>
      </c>
      <c r="I1059" s="210"/>
      <c r="J1059" s="206"/>
      <c r="K1059" s="206"/>
      <c r="L1059" s="211"/>
      <c r="M1059" s="212"/>
      <c r="N1059" s="213"/>
      <c r="O1059" s="213"/>
      <c r="P1059" s="213"/>
      <c r="Q1059" s="213"/>
      <c r="R1059" s="213"/>
      <c r="S1059" s="213"/>
      <c r="T1059" s="214"/>
      <c r="AT1059" s="215" t="s">
        <v>162</v>
      </c>
      <c r="AU1059" s="215" t="s">
        <v>84</v>
      </c>
      <c r="AV1059" s="14" t="s">
        <v>84</v>
      </c>
      <c r="AW1059" s="14" t="s">
        <v>4</v>
      </c>
      <c r="AX1059" s="14" t="s">
        <v>82</v>
      </c>
      <c r="AY1059" s="215" t="s">
        <v>150</v>
      </c>
    </row>
    <row r="1060" spans="1:65" s="2" customFormat="1" ht="49.15" customHeight="1">
      <c r="A1060" s="34"/>
      <c r="B1060" s="35"/>
      <c r="C1060" s="181" t="s">
        <v>1202</v>
      </c>
      <c r="D1060" s="181" t="s">
        <v>152</v>
      </c>
      <c r="E1060" s="182" t="s">
        <v>1203</v>
      </c>
      <c r="F1060" s="183" t="s">
        <v>1204</v>
      </c>
      <c r="G1060" s="184" t="s">
        <v>209</v>
      </c>
      <c r="H1060" s="185">
        <v>222.542</v>
      </c>
      <c r="I1060" s="186"/>
      <c r="J1060" s="187">
        <f>ROUND(I1060*H1060,2)</f>
        <v>0</v>
      </c>
      <c r="K1060" s="183" t="s">
        <v>156</v>
      </c>
      <c r="L1060" s="39"/>
      <c r="M1060" s="188" t="s">
        <v>1</v>
      </c>
      <c r="N1060" s="189" t="s">
        <v>42</v>
      </c>
      <c r="O1060" s="71"/>
      <c r="P1060" s="190">
        <f>O1060*H1060</f>
        <v>0</v>
      </c>
      <c r="Q1060" s="190">
        <v>0</v>
      </c>
      <c r="R1060" s="190">
        <f>Q1060*H1060</f>
        <v>0</v>
      </c>
      <c r="S1060" s="190">
        <v>0</v>
      </c>
      <c r="T1060" s="191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192" t="s">
        <v>157</v>
      </c>
      <c r="AT1060" s="192" t="s">
        <v>152</v>
      </c>
      <c r="AU1060" s="192" t="s">
        <v>84</v>
      </c>
      <c r="AY1060" s="17" t="s">
        <v>150</v>
      </c>
      <c r="BE1060" s="193">
        <f>IF(N1060="základní",J1060,0)</f>
        <v>0</v>
      </c>
      <c r="BF1060" s="193">
        <f>IF(N1060="snížená",J1060,0)</f>
        <v>0</v>
      </c>
      <c r="BG1060" s="193">
        <f>IF(N1060="zákl. přenesená",J1060,0)</f>
        <v>0</v>
      </c>
      <c r="BH1060" s="193">
        <f>IF(N1060="sníž. přenesená",J1060,0)</f>
        <v>0</v>
      </c>
      <c r="BI1060" s="193">
        <f>IF(N1060="nulová",J1060,0)</f>
        <v>0</v>
      </c>
      <c r="BJ1060" s="17" t="s">
        <v>82</v>
      </c>
      <c r="BK1060" s="193">
        <f>ROUND(I1060*H1060,2)</f>
        <v>0</v>
      </c>
      <c r="BL1060" s="17" t="s">
        <v>157</v>
      </c>
      <c r="BM1060" s="192" t="s">
        <v>1205</v>
      </c>
    </row>
    <row r="1061" spans="1:65" s="14" customFormat="1" ht="11.25">
      <c r="B1061" s="205"/>
      <c r="C1061" s="206"/>
      <c r="D1061" s="196" t="s">
        <v>162</v>
      </c>
      <c r="E1061" s="207" t="s">
        <v>1</v>
      </c>
      <c r="F1061" s="208" t="s">
        <v>1206</v>
      </c>
      <c r="G1061" s="206"/>
      <c r="H1061" s="209">
        <v>222.542</v>
      </c>
      <c r="I1061" s="210"/>
      <c r="J1061" s="206"/>
      <c r="K1061" s="206"/>
      <c r="L1061" s="211"/>
      <c r="M1061" s="212"/>
      <c r="N1061" s="213"/>
      <c r="O1061" s="213"/>
      <c r="P1061" s="213"/>
      <c r="Q1061" s="213"/>
      <c r="R1061" s="213"/>
      <c r="S1061" s="213"/>
      <c r="T1061" s="214"/>
      <c r="AT1061" s="215" t="s">
        <v>162</v>
      </c>
      <c r="AU1061" s="215" t="s">
        <v>84</v>
      </c>
      <c r="AV1061" s="14" t="s">
        <v>84</v>
      </c>
      <c r="AW1061" s="14" t="s">
        <v>32</v>
      </c>
      <c r="AX1061" s="14" t="s">
        <v>82</v>
      </c>
      <c r="AY1061" s="215" t="s">
        <v>150</v>
      </c>
    </row>
    <row r="1062" spans="1:65" s="2" customFormat="1" ht="33" customHeight="1">
      <c r="A1062" s="34"/>
      <c r="B1062" s="35"/>
      <c r="C1062" s="181" t="s">
        <v>1207</v>
      </c>
      <c r="D1062" s="181" t="s">
        <v>152</v>
      </c>
      <c r="E1062" s="182" t="s">
        <v>1208</v>
      </c>
      <c r="F1062" s="183" t="s">
        <v>1209</v>
      </c>
      <c r="G1062" s="184" t="s">
        <v>209</v>
      </c>
      <c r="H1062" s="185">
        <v>15.454000000000001</v>
      </c>
      <c r="I1062" s="186"/>
      <c r="J1062" s="187">
        <f>ROUND(I1062*H1062,2)</f>
        <v>0</v>
      </c>
      <c r="K1062" s="183" t="s">
        <v>156</v>
      </c>
      <c r="L1062" s="39"/>
      <c r="M1062" s="188" t="s">
        <v>1</v>
      </c>
      <c r="N1062" s="189" t="s">
        <v>42</v>
      </c>
      <c r="O1062" s="71"/>
      <c r="P1062" s="190">
        <f>O1062*H1062</f>
        <v>0</v>
      </c>
      <c r="Q1062" s="190">
        <v>0</v>
      </c>
      <c r="R1062" s="190">
        <f>Q1062*H1062</f>
        <v>0</v>
      </c>
      <c r="S1062" s="190">
        <v>0</v>
      </c>
      <c r="T1062" s="191">
        <f>S1062*H1062</f>
        <v>0</v>
      </c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R1062" s="192" t="s">
        <v>157</v>
      </c>
      <c r="AT1062" s="192" t="s">
        <v>152</v>
      </c>
      <c r="AU1062" s="192" t="s">
        <v>84</v>
      </c>
      <c r="AY1062" s="17" t="s">
        <v>150</v>
      </c>
      <c r="BE1062" s="193">
        <f>IF(N1062="základní",J1062,0)</f>
        <v>0</v>
      </c>
      <c r="BF1062" s="193">
        <f>IF(N1062="snížená",J1062,0)</f>
        <v>0</v>
      </c>
      <c r="BG1062" s="193">
        <f>IF(N1062="zákl. přenesená",J1062,0)</f>
        <v>0</v>
      </c>
      <c r="BH1062" s="193">
        <f>IF(N1062="sníž. přenesená",J1062,0)</f>
        <v>0</v>
      </c>
      <c r="BI1062" s="193">
        <f>IF(N1062="nulová",J1062,0)</f>
        <v>0</v>
      </c>
      <c r="BJ1062" s="17" t="s">
        <v>82</v>
      </c>
      <c r="BK1062" s="193">
        <f>ROUND(I1062*H1062,2)</f>
        <v>0</v>
      </c>
      <c r="BL1062" s="17" t="s">
        <v>157</v>
      </c>
      <c r="BM1062" s="192" t="s">
        <v>1210</v>
      </c>
    </row>
    <row r="1063" spans="1:65" s="14" customFormat="1" ht="11.25">
      <c r="B1063" s="205"/>
      <c r="C1063" s="206"/>
      <c r="D1063" s="196" t="s">
        <v>162</v>
      </c>
      <c r="E1063" s="207" t="s">
        <v>1</v>
      </c>
      <c r="F1063" s="208" t="s">
        <v>1211</v>
      </c>
      <c r="G1063" s="206"/>
      <c r="H1063" s="209">
        <v>15.454000000000001</v>
      </c>
      <c r="I1063" s="210"/>
      <c r="J1063" s="206"/>
      <c r="K1063" s="206"/>
      <c r="L1063" s="211"/>
      <c r="M1063" s="212"/>
      <c r="N1063" s="213"/>
      <c r="O1063" s="213"/>
      <c r="P1063" s="213"/>
      <c r="Q1063" s="213"/>
      <c r="R1063" s="213"/>
      <c r="S1063" s="213"/>
      <c r="T1063" s="214"/>
      <c r="AT1063" s="215" t="s">
        <v>162</v>
      </c>
      <c r="AU1063" s="215" t="s">
        <v>84</v>
      </c>
      <c r="AV1063" s="14" t="s">
        <v>84</v>
      </c>
      <c r="AW1063" s="14" t="s">
        <v>32</v>
      </c>
      <c r="AX1063" s="14" t="s">
        <v>82</v>
      </c>
      <c r="AY1063" s="215" t="s">
        <v>150</v>
      </c>
    </row>
    <row r="1064" spans="1:65" s="12" customFormat="1" ht="22.9" customHeight="1">
      <c r="B1064" s="165"/>
      <c r="C1064" s="166"/>
      <c r="D1064" s="167" t="s">
        <v>76</v>
      </c>
      <c r="E1064" s="179" t="s">
        <v>1212</v>
      </c>
      <c r="F1064" s="179" t="s">
        <v>1213</v>
      </c>
      <c r="G1064" s="166"/>
      <c r="H1064" s="166"/>
      <c r="I1064" s="169"/>
      <c r="J1064" s="180">
        <f>BK1064</f>
        <v>0</v>
      </c>
      <c r="K1064" s="166"/>
      <c r="L1064" s="171"/>
      <c r="M1064" s="172"/>
      <c r="N1064" s="173"/>
      <c r="O1064" s="173"/>
      <c r="P1064" s="174">
        <f>P1065</f>
        <v>0</v>
      </c>
      <c r="Q1064" s="173"/>
      <c r="R1064" s="174">
        <f>R1065</f>
        <v>0</v>
      </c>
      <c r="S1064" s="173"/>
      <c r="T1064" s="175">
        <f>T1065</f>
        <v>0</v>
      </c>
      <c r="AR1064" s="176" t="s">
        <v>82</v>
      </c>
      <c r="AT1064" s="177" t="s">
        <v>76</v>
      </c>
      <c r="AU1064" s="177" t="s">
        <v>82</v>
      </c>
      <c r="AY1064" s="176" t="s">
        <v>150</v>
      </c>
      <c r="BK1064" s="178">
        <f>BK1065</f>
        <v>0</v>
      </c>
    </row>
    <row r="1065" spans="1:65" s="2" customFormat="1" ht="24.2" customHeight="1">
      <c r="A1065" s="34"/>
      <c r="B1065" s="35"/>
      <c r="C1065" s="181" t="s">
        <v>1214</v>
      </c>
      <c r="D1065" s="181" t="s">
        <v>152</v>
      </c>
      <c r="E1065" s="182" t="s">
        <v>1215</v>
      </c>
      <c r="F1065" s="183" t="s">
        <v>1216</v>
      </c>
      <c r="G1065" s="184" t="s">
        <v>209</v>
      </c>
      <c r="H1065" s="185">
        <v>248.93700000000001</v>
      </c>
      <c r="I1065" s="186"/>
      <c r="J1065" s="187">
        <f>ROUND(I1065*H1065,2)</f>
        <v>0</v>
      </c>
      <c r="K1065" s="183" t="s">
        <v>156</v>
      </c>
      <c r="L1065" s="39"/>
      <c r="M1065" s="188" t="s">
        <v>1</v>
      </c>
      <c r="N1065" s="189" t="s">
        <v>42</v>
      </c>
      <c r="O1065" s="71"/>
      <c r="P1065" s="190">
        <f>O1065*H1065</f>
        <v>0</v>
      </c>
      <c r="Q1065" s="190">
        <v>0</v>
      </c>
      <c r="R1065" s="190">
        <f>Q1065*H1065</f>
        <v>0</v>
      </c>
      <c r="S1065" s="190">
        <v>0</v>
      </c>
      <c r="T1065" s="191">
        <f>S1065*H1065</f>
        <v>0</v>
      </c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R1065" s="192" t="s">
        <v>157</v>
      </c>
      <c r="AT1065" s="192" t="s">
        <v>152</v>
      </c>
      <c r="AU1065" s="192" t="s">
        <v>84</v>
      </c>
      <c r="AY1065" s="17" t="s">
        <v>150</v>
      </c>
      <c r="BE1065" s="193">
        <f>IF(N1065="základní",J1065,0)</f>
        <v>0</v>
      </c>
      <c r="BF1065" s="193">
        <f>IF(N1065="snížená",J1065,0)</f>
        <v>0</v>
      </c>
      <c r="BG1065" s="193">
        <f>IF(N1065="zákl. přenesená",J1065,0)</f>
        <v>0</v>
      </c>
      <c r="BH1065" s="193">
        <f>IF(N1065="sníž. přenesená",J1065,0)</f>
        <v>0</v>
      </c>
      <c r="BI1065" s="193">
        <f>IF(N1065="nulová",J1065,0)</f>
        <v>0</v>
      </c>
      <c r="BJ1065" s="17" t="s">
        <v>82</v>
      </c>
      <c r="BK1065" s="193">
        <f>ROUND(I1065*H1065,2)</f>
        <v>0</v>
      </c>
      <c r="BL1065" s="17" t="s">
        <v>157</v>
      </c>
      <c r="BM1065" s="192" t="s">
        <v>1217</v>
      </c>
    </row>
    <row r="1066" spans="1:65" s="12" customFormat="1" ht="25.9" customHeight="1">
      <c r="B1066" s="165"/>
      <c r="C1066" s="166"/>
      <c r="D1066" s="167" t="s">
        <v>76</v>
      </c>
      <c r="E1066" s="168" t="s">
        <v>1218</v>
      </c>
      <c r="F1066" s="168" t="s">
        <v>1219</v>
      </c>
      <c r="G1066" s="166"/>
      <c r="H1066" s="166"/>
      <c r="I1066" s="169"/>
      <c r="J1066" s="170">
        <f>BK1066</f>
        <v>0</v>
      </c>
      <c r="K1066" s="166"/>
      <c r="L1066" s="171"/>
      <c r="M1066" s="172"/>
      <c r="N1066" s="173"/>
      <c r="O1066" s="173"/>
      <c r="P1066" s="174">
        <f>P1067+P1103+P1115+P1173+P1194+P1208+P1226+P1231+P1238+P1244+P1259+P1368+P1430+P1462+P1482+P1513+P1524+P1707+P1844+P1937+P1970+P2142+P2198+P2217</f>
        <v>0</v>
      </c>
      <c r="Q1066" s="173"/>
      <c r="R1066" s="174">
        <f>R1067+R1103+R1115+R1173+R1194+R1208+R1226+R1231+R1238+R1244+R1259+R1368+R1430+R1462+R1482+R1513+R1524+R1707+R1844+R1937+R1970+R2142+R2198+R2217</f>
        <v>27.470138120000001</v>
      </c>
      <c r="S1066" s="173"/>
      <c r="T1066" s="175">
        <f>T1067+T1103+T1115+T1173+T1194+T1208+T1226+T1231+T1238+T1244+T1259+T1368+T1430+T1462+T1482+T1513+T1524+T1707+T1844+T1937+T1970+T2142+T2198+T2217</f>
        <v>15.988609790000002</v>
      </c>
      <c r="AR1066" s="176" t="s">
        <v>84</v>
      </c>
      <c r="AT1066" s="177" t="s">
        <v>76</v>
      </c>
      <c r="AU1066" s="177" t="s">
        <v>77</v>
      </c>
      <c r="AY1066" s="176" t="s">
        <v>150</v>
      </c>
      <c r="BK1066" s="178">
        <f>BK1067+BK1103+BK1115+BK1173+BK1194+BK1208+BK1226+BK1231+BK1238+BK1244+BK1259+BK1368+BK1430+BK1462+BK1482+BK1513+BK1524+BK1707+BK1844+BK1937+BK1970+BK2142+BK2198+BK2217</f>
        <v>0</v>
      </c>
    </row>
    <row r="1067" spans="1:65" s="12" customFormat="1" ht="22.9" customHeight="1">
      <c r="B1067" s="165"/>
      <c r="C1067" s="166"/>
      <c r="D1067" s="167" t="s">
        <v>76</v>
      </c>
      <c r="E1067" s="179" t="s">
        <v>1220</v>
      </c>
      <c r="F1067" s="179" t="s">
        <v>1221</v>
      </c>
      <c r="G1067" s="166"/>
      <c r="H1067" s="166"/>
      <c r="I1067" s="169"/>
      <c r="J1067" s="180">
        <f>BK1067</f>
        <v>0</v>
      </c>
      <c r="K1067" s="166"/>
      <c r="L1067" s="171"/>
      <c r="M1067" s="172"/>
      <c r="N1067" s="173"/>
      <c r="O1067" s="173"/>
      <c r="P1067" s="174">
        <f>SUM(P1068:P1102)</f>
        <v>0</v>
      </c>
      <c r="Q1067" s="173"/>
      <c r="R1067" s="174">
        <f>SUM(R1068:R1102)</f>
        <v>0.60748400000000002</v>
      </c>
      <c r="S1067" s="173"/>
      <c r="T1067" s="175">
        <f>SUM(T1068:T1102)</f>
        <v>0</v>
      </c>
      <c r="AR1067" s="176" t="s">
        <v>84</v>
      </c>
      <c r="AT1067" s="177" t="s">
        <v>76</v>
      </c>
      <c r="AU1067" s="177" t="s">
        <v>82</v>
      </c>
      <c r="AY1067" s="176" t="s">
        <v>150</v>
      </c>
      <c r="BK1067" s="178">
        <f>SUM(BK1068:BK1102)</f>
        <v>0</v>
      </c>
    </row>
    <row r="1068" spans="1:65" s="2" customFormat="1" ht="24.2" customHeight="1">
      <c r="A1068" s="34"/>
      <c r="B1068" s="35"/>
      <c r="C1068" s="181" t="s">
        <v>1222</v>
      </c>
      <c r="D1068" s="181" t="s">
        <v>152</v>
      </c>
      <c r="E1068" s="182" t="s">
        <v>1223</v>
      </c>
      <c r="F1068" s="183" t="s">
        <v>1224</v>
      </c>
      <c r="G1068" s="184" t="s">
        <v>155</v>
      </c>
      <c r="H1068" s="185">
        <v>39.235999999999997</v>
      </c>
      <c r="I1068" s="186"/>
      <c r="J1068" s="187">
        <f>ROUND(I1068*H1068,2)</f>
        <v>0</v>
      </c>
      <c r="K1068" s="183" t="s">
        <v>156</v>
      </c>
      <c r="L1068" s="39"/>
      <c r="M1068" s="188" t="s">
        <v>1</v>
      </c>
      <c r="N1068" s="189" t="s">
        <v>42</v>
      </c>
      <c r="O1068" s="71"/>
      <c r="P1068" s="190">
        <f>O1068*H1068</f>
        <v>0</v>
      </c>
      <c r="Q1068" s="190">
        <v>0</v>
      </c>
      <c r="R1068" s="190">
        <f>Q1068*H1068</f>
        <v>0</v>
      </c>
      <c r="S1068" s="190">
        <v>0</v>
      </c>
      <c r="T1068" s="191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192" t="s">
        <v>234</v>
      </c>
      <c r="AT1068" s="192" t="s">
        <v>152</v>
      </c>
      <c r="AU1068" s="192" t="s">
        <v>84</v>
      </c>
      <c r="AY1068" s="17" t="s">
        <v>150</v>
      </c>
      <c r="BE1068" s="193">
        <f>IF(N1068="základní",J1068,0)</f>
        <v>0</v>
      </c>
      <c r="BF1068" s="193">
        <f>IF(N1068="snížená",J1068,0)</f>
        <v>0</v>
      </c>
      <c r="BG1068" s="193">
        <f>IF(N1068="zákl. přenesená",J1068,0)</f>
        <v>0</v>
      </c>
      <c r="BH1068" s="193">
        <f>IF(N1068="sníž. přenesená",J1068,0)</f>
        <v>0</v>
      </c>
      <c r="BI1068" s="193">
        <f>IF(N1068="nulová",J1068,0)</f>
        <v>0</v>
      </c>
      <c r="BJ1068" s="17" t="s">
        <v>82</v>
      </c>
      <c r="BK1068" s="193">
        <f>ROUND(I1068*H1068,2)</f>
        <v>0</v>
      </c>
      <c r="BL1068" s="17" t="s">
        <v>234</v>
      </c>
      <c r="BM1068" s="192" t="s">
        <v>1225</v>
      </c>
    </row>
    <row r="1069" spans="1:65" s="13" customFormat="1" ht="11.25">
      <c r="B1069" s="194"/>
      <c r="C1069" s="195"/>
      <c r="D1069" s="196" t="s">
        <v>162</v>
      </c>
      <c r="E1069" s="197" t="s">
        <v>1</v>
      </c>
      <c r="F1069" s="198" t="s">
        <v>265</v>
      </c>
      <c r="G1069" s="195"/>
      <c r="H1069" s="197" t="s">
        <v>1</v>
      </c>
      <c r="I1069" s="199"/>
      <c r="J1069" s="195"/>
      <c r="K1069" s="195"/>
      <c r="L1069" s="200"/>
      <c r="M1069" s="201"/>
      <c r="N1069" s="202"/>
      <c r="O1069" s="202"/>
      <c r="P1069" s="202"/>
      <c r="Q1069" s="202"/>
      <c r="R1069" s="202"/>
      <c r="S1069" s="202"/>
      <c r="T1069" s="203"/>
      <c r="AT1069" s="204" t="s">
        <v>162</v>
      </c>
      <c r="AU1069" s="204" t="s">
        <v>84</v>
      </c>
      <c r="AV1069" s="13" t="s">
        <v>82</v>
      </c>
      <c r="AW1069" s="13" t="s">
        <v>32</v>
      </c>
      <c r="AX1069" s="13" t="s">
        <v>77</v>
      </c>
      <c r="AY1069" s="204" t="s">
        <v>150</v>
      </c>
    </row>
    <row r="1070" spans="1:65" s="14" customFormat="1" ht="11.25">
      <c r="B1070" s="205"/>
      <c r="C1070" s="206"/>
      <c r="D1070" s="196" t="s">
        <v>162</v>
      </c>
      <c r="E1070" s="207" t="s">
        <v>1</v>
      </c>
      <c r="F1070" s="208" t="s">
        <v>1226</v>
      </c>
      <c r="G1070" s="206"/>
      <c r="H1070" s="209">
        <v>12.906000000000001</v>
      </c>
      <c r="I1070" s="210"/>
      <c r="J1070" s="206"/>
      <c r="K1070" s="206"/>
      <c r="L1070" s="211"/>
      <c r="M1070" s="212"/>
      <c r="N1070" s="213"/>
      <c r="O1070" s="213"/>
      <c r="P1070" s="213"/>
      <c r="Q1070" s="213"/>
      <c r="R1070" s="213"/>
      <c r="S1070" s="213"/>
      <c r="T1070" s="214"/>
      <c r="AT1070" s="215" t="s">
        <v>162</v>
      </c>
      <c r="AU1070" s="215" t="s">
        <v>84</v>
      </c>
      <c r="AV1070" s="14" t="s">
        <v>84</v>
      </c>
      <c r="AW1070" s="14" t="s">
        <v>32</v>
      </c>
      <c r="AX1070" s="14" t="s">
        <v>77</v>
      </c>
      <c r="AY1070" s="215" t="s">
        <v>150</v>
      </c>
    </row>
    <row r="1071" spans="1:65" s="13" customFormat="1" ht="11.25">
      <c r="B1071" s="194"/>
      <c r="C1071" s="195"/>
      <c r="D1071" s="196" t="s">
        <v>162</v>
      </c>
      <c r="E1071" s="197" t="s">
        <v>1</v>
      </c>
      <c r="F1071" s="198" t="s">
        <v>255</v>
      </c>
      <c r="G1071" s="195"/>
      <c r="H1071" s="197" t="s">
        <v>1</v>
      </c>
      <c r="I1071" s="199"/>
      <c r="J1071" s="195"/>
      <c r="K1071" s="195"/>
      <c r="L1071" s="200"/>
      <c r="M1071" s="201"/>
      <c r="N1071" s="202"/>
      <c r="O1071" s="202"/>
      <c r="P1071" s="202"/>
      <c r="Q1071" s="202"/>
      <c r="R1071" s="202"/>
      <c r="S1071" s="202"/>
      <c r="T1071" s="203"/>
      <c r="AT1071" s="204" t="s">
        <v>162</v>
      </c>
      <c r="AU1071" s="204" t="s">
        <v>84</v>
      </c>
      <c r="AV1071" s="13" t="s">
        <v>82</v>
      </c>
      <c r="AW1071" s="13" t="s">
        <v>32</v>
      </c>
      <c r="AX1071" s="13" t="s">
        <v>77</v>
      </c>
      <c r="AY1071" s="204" t="s">
        <v>150</v>
      </c>
    </row>
    <row r="1072" spans="1:65" s="14" customFormat="1" ht="11.25">
      <c r="B1072" s="205"/>
      <c r="C1072" s="206"/>
      <c r="D1072" s="196" t="s">
        <v>162</v>
      </c>
      <c r="E1072" s="207" t="s">
        <v>1</v>
      </c>
      <c r="F1072" s="208" t="s">
        <v>455</v>
      </c>
      <c r="G1072" s="206"/>
      <c r="H1072" s="209">
        <v>7.6</v>
      </c>
      <c r="I1072" s="210"/>
      <c r="J1072" s="206"/>
      <c r="K1072" s="206"/>
      <c r="L1072" s="211"/>
      <c r="M1072" s="212"/>
      <c r="N1072" s="213"/>
      <c r="O1072" s="213"/>
      <c r="P1072" s="213"/>
      <c r="Q1072" s="213"/>
      <c r="R1072" s="213"/>
      <c r="S1072" s="213"/>
      <c r="T1072" s="214"/>
      <c r="AT1072" s="215" t="s">
        <v>162</v>
      </c>
      <c r="AU1072" s="215" t="s">
        <v>84</v>
      </c>
      <c r="AV1072" s="14" t="s">
        <v>84</v>
      </c>
      <c r="AW1072" s="14" t="s">
        <v>32</v>
      </c>
      <c r="AX1072" s="14" t="s">
        <v>77</v>
      </c>
      <c r="AY1072" s="215" t="s">
        <v>150</v>
      </c>
    </row>
    <row r="1073" spans="1:65" s="13" customFormat="1" ht="11.25">
      <c r="B1073" s="194"/>
      <c r="C1073" s="195"/>
      <c r="D1073" s="196" t="s">
        <v>162</v>
      </c>
      <c r="E1073" s="197" t="s">
        <v>1</v>
      </c>
      <c r="F1073" s="198" t="s">
        <v>257</v>
      </c>
      <c r="G1073" s="195"/>
      <c r="H1073" s="197" t="s">
        <v>1</v>
      </c>
      <c r="I1073" s="199"/>
      <c r="J1073" s="195"/>
      <c r="K1073" s="195"/>
      <c r="L1073" s="200"/>
      <c r="M1073" s="201"/>
      <c r="N1073" s="202"/>
      <c r="O1073" s="202"/>
      <c r="P1073" s="202"/>
      <c r="Q1073" s="202"/>
      <c r="R1073" s="202"/>
      <c r="S1073" s="202"/>
      <c r="T1073" s="203"/>
      <c r="AT1073" s="204" t="s">
        <v>162</v>
      </c>
      <c r="AU1073" s="204" t="s">
        <v>84</v>
      </c>
      <c r="AV1073" s="13" t="s">
        <v>82</v>
      </c>
      <c r="AW1073" s="13" t="s">
        <v>32</v>
      </c>
      <c r="AX1073" s="13" t="s">
        <v>77</v>
      </c>
      <c r="AY1073" s="204" t="s">
        <v>150</v>
      </c>
    </row>
    <row r="1074" spans="1:65" s="14" customFormat="1" ht="11.25">
      <c r="B1074" s="205"/>
      <c r="C1074" s="206"/>
      <c r="D1074" s="196" t="s">
        <v>162</v>
      </c>
      <c r="E1074" s="207" t="s">
        <v>1</v>
      </c>
      <c r="F1074" s="208" t="s">
        <v>1227</v>
      </c>
      <c r="G1074" s="206"/>
      <c r="H1074" s="209">
        <v>13.38</v>
      </c>
      <c r="I1074" s="210"/>
      <c r="J1074" s="206"/>
      <c r="K1074" s="206"/>
      <c r="L1074" s="211"/>
      <c r="M1074" s="212"/>
      <c r="N1074" s="213"/>
      <c r="O1074" s="213"/>
      <c r="P1074" s="213"/>
      <c r="Q1074" s="213"/>
      <c r="R1074" s="213"/>
      <c r="S1074" s="213"/>
      <c r="T1074" s="214"/>
      <c r="AT1074" s="215" t="s">
        <v>162</v>
      </c>
      <c r="AU1074" s="215" t="s">
        <v>84</v>
      </c>
      <c r="AV1074" s="14" t="s">
        <v>84</v>
      </c>
      <c r="AW1074" s="14" t="s">
        <v>32</v>
      </c>
      <c r="AX1074" s="14" t="s">
        <v>77</v>
      </c>
      <c r="AY1074" s="215" t="s">
        <v>150</v>
      </c>
    </row>
    <row r="1075" spans="1:65" s="13" customFormat="1" ht="11.25">
      <c r="B1075" s="194"/>
      <c r="C1075" s="195"/>
      <c r="D1075" s="196" t="s">
        <v>162</v>
      </c>
      <c r="E1075" s="197" t="s">
        <v>1</v>
      </c>
      <c r="F1075" s="198" t="s">
        <v>259</v>
      </c>
      <c r="G1075" s="195"/>
      <c r="H1075" s="197" t="s">
        <v>1</v>
      </c>
      <c r="I1075" s="199"/>
      <c r="J1075" s="195"/>
      <c r="K1075" s="195"/>
      <c r="L1075" s="200"/>
      <c r="M1075" s="201"/>
      <c r="N1075" s="202"/>
      <c r="O1075" s="202"/>
      <c r="P1075" s="202"/>
      <c r="Q1075" s="202"/>
      <c r="R1075" s="202"/>
      <c r="S1075" s="202"/>
      <c r="T1075" s="203"/>
      <c r="AT1075" s="204" t="s">
        <v>162</v>
      </c>
      <c r="AU1075" s="204" t="s">
        <v>84</v>
      </c>
      <c r="AV1075" s="13" t="s">
        <v>82</v>
      </c>
      <c r="AW1075" s="13" t="s">
        <v>32</v>
      </c>
      <c r="AX1075" s="13" t="s">
        <v>77</v>
      </c>
      <c r="AY1075" s="204" t="s">
        <v>150</v>
      </c>
    </row>
    <row r="1076" spans="1:65" s="14" customFormat="1" ht="11.25">
      <c r="B1076" s="205"/>
      <c r="C1076" s="206"/>
      <c r="D1076" s="196" t="s">
        <v>162</v>
      </c>
      <c r="E1076" s="207" t="s">
        <v>1</v>
      </c>
      <c r="F1076" s="208" t="s">
        <v>1228</v>
      </c>
      <c r="G1076" s="206"/>
      <c r="H1076" s="209">
        <v>5.35</v>
      </c>
      <c r="I1076" s="210"/>
      <c r="J1076" s="206"/>
      <c r="K1076" s="206"/>
      <c r="L1076" s="211"/>
      <c r="M1076" s="212"/>
      <c r="N1076" s="213"/>
      <c r="O1076" s="213"/>
      <c r="P1076" s="213"/>
      <c r="Q1076" s="213"/>
      <c r="R1076" s="213"/>
      <c r="S1076" s="213"/>
      <c r="T1076" s="214"/>
      <c r="AT1076" s="215" t="s">
        <v>162</v>
      </c>
      <c r="AU1076" s="215" t="s">
        <v>84</v>
      </c>
      <c r="AV1076" s="14" t="s">
        <v>84</v>
      </c>
      <c r="AW1076" s="14" t="s">
        <v>32</v>
      </c>
      <c r="AX1076" s="14" t="s">
        <v>77</v>
      </c>
      <c r="AY1076" s="215" t="s">
        <v>150</v>
      </c>
    </row>
    <row r="1077" spans="1:65" s="15" customFormat="1" ht="11.25">
      <c r="B1077" s="216"/>
      <c r="C1077" s="217"/>
      <c r="D1077" s="196" t="s">
        <v>162</v>
      </c>
      <c r="E1077" s="218" t="s">
        <v>1</v>
      </c>
      <c r="F1077" s="219" t="s">
        <v>166</v>
      </c>
      <c r="G1077" s="217"/>
      <c r="H1077" s="220">
        <v>39.236000000000004</v>
      </c>
      <c r="I1077" s="221"/>
      <c r="J1077" s="217"/>
      <c r="K1077" s="217"/>
      <c r="L1077" s="222"/>
      <c r="M1077" s="223"/>
      <c r="N1077" s="224"/>
      <c r="O1077" s="224"/>
      <c r="P1077" s="224"/>
      <c r="Q1077" s="224"/>
      <c r="R1077" s="224"/>
      <c r="S1077" s="224"/>
      <c r="T1077" s="225"/>
      <c r="AT1077" s="226" t="s">
        <v>162</v>
      </c>
      <c r="AU1077" s="226" t="s">
        <v>84</v>
      </c>
      <c r="AV1077" s="15" t="s">
        <v>157</v>
      </c>
      <c r="AW1077" s="15" t="s">
        <v>32</v>
      </c>
      <c r="AX1077" s="15" t="s">
        <v>82</v>
      </c>
      <c r="AY1077" s="226" t="s">
        <v>150</v>
      </c>
    </row>
    <row r="1078" spans="1:65" s="2" customFormat="1" ht="16.5" customHeight="1">
      <c r="A1078" s="34"/>
      <c r="B1078" s="35"/>
      <c r="C1078" s="227" t="s">
        <v>1229</v>
      </c>
      <c r="D1078" s="227" t="s">
        <v>224</v>
      </c>
      <c r="E1078" s="228" t="s">
        <v>1230</v>
      </c>
      <c r="F1078" s="229" t="s">
        <v>1231</v>
      </c>
      <c r="G1078" s="230" t="s">
        <v>209</v>
      </c>
      <c r="H1078" s="231">
        <v>1.2E-2</v>
      </c>
      <c r="I1078" s="232"/>
      <c r="J1078" s="233">
        <f>ROUND(I1078*H1078,2)</f>
        <v>0</v>
      </c>
      <c r="K1078" s="229" t="s">
        <v>156</v>
      </c>
      <c r="L1078" s="234"/>
      <c r="M1078" s="235" t="s">
        <v>1</v>
      </c>
      <c r="N1078" s="236" t="s">
        <v>42</v>
      </c>
      <c r="O1078" s="71"/>
      <c r="P1078" s="190">
        <f>O1078*H1078</f>
        <v>0</v>
      </c>
      <c r="Q1078" s="190">
        <v>1</v>
      </c>
      <c r="R1078" s="190">
        <f>Q1078*H1078</f>
        <v>1.2E-2</v>
      </c>
      <c r="S1078" s="190">
        <v>0</v>
      </c>
      <c r="T1078" s="191">
        <f>S1078*H1078</f>
        <v>0</v>
      </c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R1078" s="192" t="s">
        <v>326</v>
      </c>
      <c r="AT1078" s="192" t="s">
        <v>224</v>
      </c>
      <c r="AU1078" s="192" t="s">
        <v>84</v>
      </c>
      <c r="AY1078" s="17" t="s">
        <v>150</v>
      </c>
      <c r="BE1078" s="193">
        <f>IF(N1078="základní",J1078,0)</f>
        <v>0</v>
      </c>
      <c r="BF1078" s="193">
        <f>IF(N1078="snížená",J1078,0)</f>
        <v>0</v>
      </c>
      <c r="BG1078" s="193">
        <f>IF(N1078="zákl. přenesená",J1078,0)</f>
        <v>0</v>
      </c>
      <c r="BH1078" s="193">
        <f>IF(N1078="sníž. přenesená",J1078,0)</f>
        <v>0</v>
      </c>
      <c r="BI1078" s="193">
        <f>IF(N1078="nulová",J1078,0)</f>
        <v>0</v>
      </c>
      <c r="BJ1078" s="17" t="s">
        <v>82</v>
      </c>
      <c r="BK1078" s="193">
        <f>ROUND(I1078*H1078,2)</f>
        <v>0</v>
      </c>
      <c r="BL1078" s="17" t="s">
        <v>234</v>
      </c>
      <c r="BM1078" s="192" t="s">
        <v>1232</v>
      </c>
    </row>
    <row r="1079" spans="1:65" s="14" customFormat="1" ht="11.25">
      <c r="B1079" s="205"/>
      <c r="C1079" s="206"/>
      <c r="D1079" s="196" t="s">
        <v>162</v>
      </c>
      <c r="E1079" s="206"/>
      <c r="F1079" s="208" t="s">
        <v>1233</v>
      </c>
      <c r="G1079" s="206"/>
      <c r="H1079" s="209">
        <v>1.2E-2</v>
      </c>
      <c r="I1079" s="210"/>
      <c r="J1079" s="206"/>
      <c r="K1079" s="206"/>
      <c r="L1079" s="211"/>
      <c r="M1079" s="212"/>
      <c r="N1079" s="213"/>
      <c r="O1079" s="213"/>
      <c r="P1079" s="213"/>
      <c r="Q1079" s="213"/>
      <c r="R1079" s="213"/>
      <c r="S1079" s="213"/>
      <c r="T1079" s="214"/>
      <c r="AT1079" s="215" t="s">
        <v>162</v>
      </c>
      <c r="AU1079" s="215" t="s">
        <v>84</v>
      </c>
      <c r="AV1079" s="14" t="s">
        <v>84</v>
      </c>
      <c r="AW1079" s="14" t="s">
        <v>4</v>
      </c>
      <c r="AX1079" s="14" t="s">
        <v>82</v>
      </c>
      <c r="AY1079" s="215" t="s">
        <v>150</v>
      </c>
    </row>
    <row r="1080" spans="1:65" s="2" customFormat="1" ht="24.2" customHeight="1">
      <c r="A1080" s="34"/>
      <c r="B1080" s="35"/>
      <c r="C1080" s="181" t="s">
        <v>1234</v>
      </c>
      <c r="D1080" s="181" t="s">
        <v>152</v>
      </c>
      <c r="E1080" s="182" t="s">
        <v>1235</v>
      </c>
      <c r="F1080" s="183" t="s">
        <v>1236</v>
      </c>
      <c r="G1080" s="184" t="s">
        <v>155</v>
      </c>
      <c r="H1080" s="185">
        <v>45.45</v>
      </c>
      <c r="I1080" s="186"/>
      <c r="J1080" s="187">
        <f>ROUND(I1080*H1080,2)</f>
        <v>0</v>
      </c>
      <c r="K1080" s="183" t="s">
        <v>156</v>
      </c>
      <c r="L1080" s="39"/>
      <c r="M1080" s="188" t="s">
        <v>1</v>
      </c>
      <c r="N1080" s="189" t="s">
        <v>42</v>
      </c>
      <c r="O1080" s="71"/>
      <c r="P1080" s="190">
        <f>O1080*H1080</f>
        <v>0</v>
      </c>
      <c r="Q1080" s="190">
        <v>0</v>
      </c>
      <c r="R1080" s="190">
        <f>Q1080*H1080</f>
        <v>0</v>
      </c>
      <c r="S1080" s="190">
        <v>0</v>
      </c>
      <c r="T1080" s="191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192" t="s">
        <v>234</v>
      </c>
      <c r="AT1080" s="192" t="s">
        <v>152</v>
      </c>
      <c r="AU1080" s="192" t="s">
        <v>84</v>
      </c>
      <c r="AY1080" s="17" t="s">
        <v>150</v>
      </c>
      <c r="BE1080" s="193">
        <f>IF(N1080="základní",J1080,0)</f>
        <v>0</v>
      </c>
      <c r="BF1080" s="193">
        <f>IF(N1080="snížená",J1080,0)</f>
        <v>0</v>
      </c>
      <c r="BG1080" s="193">
        <f>IF(N1080="zákl. přenesená",J1080,0)</f>
        <v>0</v>
      </c>
      <c r="BH1080" s="193">
        <f>IF(N1080="sníž. přenesená",J1080,0)</f>
        <v>0</v>
      </c>
      <c r="BI1080" s="193">
        <f>IF(N1080="nulová",J1080,0)</f>
        <v>0</v>
      </c>
      <c r="BJ1080" s="17" t="s">
        <v>82</v>
      </c>
      <c r="BK1080" s="193">
        <f>ROUND(I1080*H1080,2)</f>
        <v>0</v>
      </c>
      <c r="BL1080" s="17" t="s">
        <v>234</v>
      </c>
      <c r="BM1080" s="192" t="s">
        <v>1237</v>
      </c>
    </row>
    <row r="1081" spans="1:65" s="13" customFormat="1" ht="11.25">
      <c r="B1081" s="194"/>
      <c r="C1081" s="195"/>
      <c r="D1081" s="196" t="s">
        <v>162</v>
      </c>
      <c r="E1081" s="197" t="s">
        <v>1</v>
      </c>
      <c r="F1081" s="198" t="s">
        <v>286</v>
      </c>
      <c r="G1081" s="195"/>
      <c r="H1081" s="197" t="s">
        <v>1</v>
      </c>
      <c r="I1081" s="199"/>
      <c r="J1081" s="195"/>
      <c r="K1081" s="195"/>
      <c r="L1081" s="200"/>
      <c r="M1081" s="201"/>
      <c r="N1081" s="202"/>
      <c r="O1081" s="202"/>
      <c r="P1081" s="202"/>
      <c r="Q1081" s="202"/>
      <c r="R1081" s="202"/>
      <c r="S1081" s="202"/>
      <c r="T1081" s="203"/>
      <c r="AT1081" s="204" t="s">
        <v>162</v>
      </c>
      <c r="AU1081" s="204" t="s">
        <v>84</v>
      </c>
      <c r="AV1081" s="13" t="s">
        <v>82</v>
      </c>
      <c r="AW1081" s="13" t="s">
        <v>32</v>
      </c>
      <c r="AX1081" s="13" t="s">
        <v>77</v>
      </c>
      <c r="AY1081" s="204" t="s">
        <v>150</v>
      </c>
    </row>
    <row r="1082" spans="1:65" s="14" customFormat="1" ht="11.25">
      <c r="B1082" s="205"/>
      <c r="C1082" s="206"/>
      <c r="D1082" s="196" t="s">
        <v>162</v>
      </c>
      <c r="E1082" s="207" t="s">
        <v>1</v>
      </c>
      <c r="F1082" s="208" t="s">
        <v>416</v>
      </c>
      <c r="G1082" s="206"/>
      <c r="H1082" s="209">
        <v>45.45</v>
      </c>
      <c r="I1082" s="210"/>
      <c r="J1082" s="206"/>
      <c r="K1082" s="206"/>
      <c r="L1082" s="211"/>
      <c r="M1082" s="212"/>
      <c r="N1082" s="213"/>
      <c r="O1082" s="213"/>
      <c r="P1082" s="213"/>
      <c r="Q1082" s="213"/>
      <c r="R1082" s="213"/>
      <c r="S1082" s="213"/>
      <c r="T1082" s="214"/>
      <c r="AT1082" s="215" t="s">
        <v>162</v>
      </c>
      <c r="AU1082" s="215" t="s">
        <v>84</v>
      </c>
      <c r="AV1082" s="14" t="s">
        <v>84</v>
      </c>
      <c r="AW1082" s="14" t="s">
        <v>32</v>
      </c>
      <c r="AX1082" s="14" t="s">
        <v>82</v>
      </c>
      <c r="AY1082" s="215" t="s">
        <v>150</v>
      </c>
    </row>
    <row r="1083" spans="1:65" s="2" customFormat="1" ht="16.5" customHeight="1">
      <c r="A1083" s="34"/>
      <c r="B1083" s="35"/>
      <c r="C1083" s="227" t="s">
        <v>1238</v>
      </c>
      <c r="D1083" s="227" t="s">
        <v>224</v>
      </c>
      <c r="E1083" s="228" t="s">
        <v>1230</v>
      </c>
      <c r="F1083" s="229" t="s">
        <v>1231</v>
      </c>
      <c r="G1083" s="230" t="s">
        <v>209</v>
      </c>
      <c r="H1083" s="231">
        <v>1.4999999999999999E-2</v>
      </c>
      <c r="I1083" s="232"/>
      <c r="J1083" s="233">
        <f>ROUND(I1083*H1083,2)</f>
        <v>0</v>
      </c>
      <c r="K1083" s="229" t="s">
        <v>156</v>
      </c>
      <c r="L1083" s="234"/>
      <c r="M1083" s="235" t="s">
        <v>1</v>
      </c>
      <c r="N1083" s="236" t="s">
        <v>42</v>
      </c>
      <c r="O1083" s="71"/>
      <c r="P1083" s="190">
        <f>O1083*H1083</f>
        <v>0</v>
      </c>
      <c r="Q1083" s="190">
        <v>1</v>
      </c>
      <c r="R1083" s="190">
        <f>Q1083*H1083</f>
        <v>1.4999999999999999E-2</v>
      </c>
      <c r="S1083" s="190">
        <v>0</v>
      </c>
      <c r="T1083" s="191">
        <f>S1083*H1083</f>
        <v>0</v>
      </c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R1083" s="192" t="s">
        <v>326</v>
      </c>
      <c r="AT1083" s="192" t="s">
        <v>224</v>
      </c>
      <c r="AU1083" s="192" t="s">
        <v>84</v>
      </c>
      <c r="AY1083" s="17" t="s">
        <v>150</v>
      </c>
      <c r="BE1083" s="193">
        <f>IF(N1083="základní",J1083,0)</f>
        <v>0</v>
      </c>
      <c r="BF1083" s="193">
        <f>IF(N1083="snížená",J1083,0)</f>
        <v>0</v>
      </c>
      <c r="BG1083" s="193">
        <f>IF(N1083="zákl. přenesená",J1083,0)</f>
        <v>0</v>
      </c>
      <c r="BH1083" s="193">
        <f>IF(N1083="sníž. přenesená",J1083,0)</f>
        <v>0</v>
      </c>
      <c r="BI1083" s="193">
        <f>IF(N1083="nulová",J1083,0)</f>
        <v>0</v>
      </c>
      <c r="BJ1083" s="17" t="s">
        <v>82</v>
      </c>
      <c r="BK1083" s="193">
        <f>ROUND(I1083*H1083,2)</f>
        <v>0</v>
      </c>
      <c r="BL1083" s="17" t="s">
        <v>234</v>
      </c>
      <c r="BM1083" s="192" t="s">
        <v>1239</v>
      </c>
    </row>
    <row r="1084" spans="1:65" s="14" customFormat="1" ht="11.25">
      <c r="B1084" s="205"/>
      <c r="C1084" s="206"/>
      <c r="D1084" s="196" t="s">
        <v>162</v>
      </c>
      <c r="E1084" s="206"/>
      <c r="F1084" s="208" t="s">
        <v>1240</v>
      </c>
      <c r="G1084" s="206"/>
      <c r="H1084" s="209">
        <v>1.4999999999999999E-2</v>
      </c>
      <c r="I1084" s="210"/>
      <c r="J1084" s="206"/>
      <c r="K1084" s="206"/>
      <c r="L1084" s="211"/>
      <c r="M1084" s="212"/>
      <c r="N1084" s="213"/>
      <c r="O1084" s="213"/>
      <c r="P1084" s="213"/>
      <c r="Q1084" s="213"/>
      <c r="R1084" s="213"/>
      <c r="S1084" s="213"/>
      <c r="T1084" s="214"/>
      <c r="AT1084" s="215" t="s">
        <v>162</v>
      </c>
      <c r="AU1084" s="215" t="s">
        <v>84</v>
      </c>
      <c r="AV1084" s="14" t="s">
        <v>84</v>
      </c>
      <c r="AW1084" s="14" t="s">
        <v>4</v>
      </c>
      <c r="AX1084" s="14" t="s">
        <v>82</v>
      </c>
      <c r="AY1084" s="215" t="s">
        <v>150</v>
      </c>
    </row>
    <row r="1085" spans="1:65" s="2" customFormat="1" ht="24.2" customHeight="1">
      <c r="A1085" s="34"/>
      <c r="B1085" s="35"/>
      <c r="C1085" s="181" t="s">
        <v>1241</v>
      </c>
      <c r="D1085" s="181" t="s">
        <v>152</v>
      </c>
      <c r="E1085" s="182" t="s">
        <v>1242</v>
      </c>
      <c r="F1085" s="183" t="s">
        <v>1243</v>
      </c>
      <c r="G1085" s="184" t="s">
        <v>155</v>
      </c>
      <c r="H1085" s="185">
        <v>39.235999999999997</v>
      </c>
      <c r="I1085" s="186"/>
      <c r="J1085" s="187">
        <f>ROUND(I1085*H1085,2)</f>
        <v>0</v>
      </c>
      <c r="K1085" s="183" t="s">
        <v>156</v>
      </c>
      <c r="L1085" s="39"/>
      <c r="M1085" s="188" t="s">
        <v>1</v>
      </c>
      <c r="N1085" s="189" t="s">
        <v>42</v>
      </c>
      <c r="O1085" s="71"/>
      <c r="P1085" s="190">
        <f>O1085*H1085</f>
        <v>0</v>
      </c>
      <c r="Q1085" s="190">
        <v>4.0000000000000002E-4</v>
      </c>
      <c r="R1085" s="190">
        <f>Q1085*H1085</f>
        <v>1.5694400000000001E-2</v>
      </c>
      <c r="S1085" s="190">
        <v>0</v>
      </c>
      <c r="T1085" s="191">
        <f>S1085*H1085</f>
        <v>0</v>
      </c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R1085" s="192" t="s">
        <v>234</v>
      </c>
      <c r="AT1085" s="192" t="s">
        <v>152</v>
      </c>
      <c r="AU1085" s="192" t="s">
        <v>84</v>
      </c>
      <c r="AY1085" s="17" t="s">
        <v>150</v>
      </c>
      <c r="BE1085" s="193">
        <f>IF(N1085="základní",J1085,0)</f>
        <v>0</v>
      </c>
      <c r="BF1085" s="193">
        <f>IF(N1085="snížená",J1085,0)</f>
        <v>0</v>
      </c>
      <c r="BG1085" s="193">
        <f>IF(N1085="zákl. přenesená",J1085,0)</f>
        <v>0</v>
      </c>
      <c r="BH1085" s="193">
        <f>IF(N1085="sníž. přenesená",J1085,0)</f>
        <v>0</v>
      </c>
      <c r="BI1085" s="193">
        <f>IF(N1085="nulová",J1085,0)</f>
        <v>0</v>
      </c>
      <c r="BJ1085" s="17" t="s">
        <v>82</v>
      </c>
      <c r="BK1085" s="193">
        <f>ROUND(I1085*H1085,2)</f>
        <v>0</v>
      </c>
      <c r="BL1085" s="17" t="s">
        <v>234</v>
      </c>
      <c r="BM1085" s="192" t="s">
        <v>1244</v>
      </c>
    </row>
    <row r="1086" spans="1:65" s="13" customFormat="1" ht="11.25">
      <c r="B1086" s="194"/>
      <c r="C1086" s="195"/>
      <c r="D1086" s="196" t="s">
        <v>162</v>
      </c>
      <c r="E1086" s="197" t="s">
        <v>1</v>
      </c>
      <c r="F1086" s="198" t="s">
        <v>265</v>
      </c>
      <c r="G1086" s="195"/>
      <c r="H1086" s="197" t="s">
        <v>1</v>
      </c>
      <c r="I1086" s="199"/>
      <c r="J1086" s="195"/>
      <c r="K1086" s="195"/>
      <c r="L1086" s="200"/>
      <c r="M1086" s="201"/>
      <c r="N1086" s="202"/>
      <c r="O1086" s="202"/>
      <c r="P1086" s="202"/>
      <c r="Q1086" s="202"/>
      <c r="R1086" s="202"/>
      <c r="S1086" s="202"/>
      <c r="T1086" s="203"/>
      <c r="AT1086" s="204" t="s">
        <v>162</v>
      </c>
      <c r="AU1086" s="204" t="s">
        <v>84</v>
      </c>
      <c r="AV1086" s="13" t="s">
        <v>82</v>
      </c>
      <c r="AW1086" s="13" t="s">
        <v>32</v>
      </c>
      <c r="AX1086" s="13" t="s">
        <v>77</v>
      </c>
      <c r="AY1086" s="204" t="s">
        <v>150</v>
      </c>
    </row>
    <row r="1087" spans="1:65" s="14" customFormat="1" ht="11.25">
      <c r="B1087" s="205"/>
      <c r="C1087" s="206"/>
      <c r="D1087" s="196" t="s">
        <v>162</v>
      </c>
      <c r="E1087" s="207" t="s">
        <v>1</v>
      </c>
      <c r="F1087" s="208" t="s">
        <v>1226</v>
      </c>
      <c r="G1087" s="206"/>
      <c r="H1087" s="209">
        <v>12.906000000000001</v>
      </c>
      <c r="I1087" s="210"/>
      <c r="J1087" s="206"/>
      <c r="K1087" s="206"/>
      <c r="L1087" s="211"/>
      <c r="M1087" s="212"/>
      <c r="N1087" s="213"/>
      <c r="O1087" s="213"/>
      <c r="P1087" s="213"/>
      <c r="Q1087" s="213"/>
      <c r="R1087" s="213"/>
      <c r="S1087" s="213"/>
      <c r="T1087" s="214"/>
      <c r="AT1087" s="215" t="s">
        <v>162</v>
      </c>
      <c r="AU1087" s="215" t="s">
        <v>84</v>
      </c>
      <c r="AV1087" s="14" t="s">
        <v>84</v>
      </c>
      <c r="AW1087" s="14" t="s">
        <v>32</v>
      </c>
      <c r="AX1087" s="14" t="s">
        <v>77</v>
      </c>
      <c r="AY1087" s="215" t="s">
        <v>150</v>
      </c>
    </row>
    <row r="1088" spans="1:65" s="13" customFormat="1" ht="11.25">
      <c r="B1088" s="194"/>
      <c r="C1088" s="195"/>
      <c r="D1088" s="196" t="s">
        <v>162</v>
      </c>
      <c r="E1088" s="197" t="s">
        <v>1</v>
      </c>
      <c r="F1088" s="198" t="s">
        <v>255</v>
      </c>
      <c r="G1088" s="195"/>
      <c r="H1088" s="197" t="s">
        <v>1</v>
      </c>
      <c r="I1088" s="199"/>
      <c r="J1088" s="195"/>
      <c r="K1088" s="195"/>
      <c r="L1088" s="200"/>
      <c r="M1088" s="201"/>
      <c r="N1088" s="202"/>
      <c r="O1088" s="202"/>
      <c r="P1088" s="202"/>
      <c r="Q1088" s="202"/>
      <c r="R1088" s="202"/>
      <c r="S1088" s="202"/>
      <c r="T1088" s="203"/>
      <c r="AT1088" s="204" t="s">
        <v>162</v>
      </c>
      <c r="AU1088" s="204" t="s">
        <v>84</v>
      </c>
      <c r="AV1088" s="13" t="s">
        <v>82</v>
      </c>
      <c r="AW1088" s="13" t="s">
        <v>32</v>
      </c>
      <c r="AX1088" s="13" t="s">
        <v>77</v>
      </c>
      <c r="AY1088" s="204" t="s">
        <v>150</v>
      </c>
    </row>
    <row r="1089" spans="1:65" s="14" customFormat="1" ht="11.25">
      <c r="B1089" s="205"/>
      <c r="C1089" s="206"/>
      <c r="D1089" s="196" t="s">
        <v>162</v>
      </c>
      <c r="E1089" s="207" t="s">
        <v>1</v>
      </c>
      <c r="F1089" s="208" t="s">
        <v>455</v>
      </c>
      <c r="G1089" s="206"/>
      <c r="H1089" s="209">
        <v>7.6</v>
      </c>
      <c r="I1089" s="210"/>
      <c r="J1089" s="206"/>
      <c r="K1089" s="206"/>
      <c r="L1089" s="211"/>
      <c r="M1089" s="212"/>
      <c r="N1089" s="213"/>
      <c r="O1089" s="213"/>
      <c r="P1089" s="213"/>
      <c r="Q1089" s="213"/>
      <c r="R1089" s="213"/>
      <c r="S1089" s="213"/>
      <c r="T1089" s="214"/>
      <c r="AT1089" s="215" t="s">
        <v>162</v>
      </c>
      <c r="AU1089" s="215" t="s">
        <v>84</v>
      </c>
      <c r="AV1089" s="14" t="s">
        <v>84</v>
      </c>
      <c r="AW1089" s="14" t="s">
        <v>32</v>
      </c>
      <c r="AX1089" s="14" t="s">
        <v>77</v>
      </c>
      <c r="AY1089" s="215" t="s">
        <v>150</v>
      </c>
    </row>
    <row r="1090" spans="1:65" s="13" customFormat="1" ht="11.25">
      <c r="B1090" s="194"/>
      <c r="C1090" s="195"/>
      <c r="D1090" s="196" t="s">
        <v>162</v>
      </c>
      <c r="E1090" s="197" t="s">
        <v>1</v>
      </c>
      <c r="F1090" s="198" t="s">
        <v>257</v>
      </c>
      <c r="G1090" s="195"/>
      <c r="H1090" s="197" t="s">
        <v>1</v>
      </c>
      <c r="I1090" s="199"/>
      <c r="J1090" s="195"/>
      <c r="K1090" s="195"/>
      <c r="L1090" s="200"/>
      <c r="M1090" s="201"/>
      <c r="N1090" s="202"/>
      <c r="O1090" s="202"/>
      <c r="P1090" s="202"/>
      <c r="Q1090" s="202"/>
      <c r="R1090" s="202"/>
      <c r="S1090" s="202"/>
      <c r="T1090" s="203"/>
      <c r="AT1090" s="204" t="s">
        <v>162</v>
      </c>
      <c r="AU1090" s="204" t="s">
        <v>84</v>
      </c>
      <c r="AV1090" s="13" t="s">
        <v>82</v>
      </c>
      <c r="AW1090" s="13" t="s">
        <v>32</v>
      </c>
      <c r="AX1090" s="13" t="s">
        <v>77</v>
      </c>
      <c r="AY1090" s="204" t="s">
        <v>150</v>
      </c>
    </row>
    <row r="1091" spans="1:65" s="14" customFormat="1" ht="11.25">
      <c r="B1091" s="205"/>
      <c r="C1091" s="206"/>
      <c r="D1091" s="196" t="s">
        <v>162</v>
      </c>
      <c r="E1091" s="207" t="s">
        <v>1</v>
      </c>
      <c r="F1091" s="208" t="s">
        <v>1227</v>
      </c>
      <c r="G1091" s="206"/>
      <c r="H1091" s="209">
        <v>13.38</v>
      </c>
      <c r="I1091" s="210"/>
      <c r="J1091" s="206"/>
      <c r="K1091" s="206"/>
      <c r="L1091" s="211"/>
      <c r="M1091" s="212"/>
      <c r="N1091" s="213"/>
      <c r="O1091" s="213"/>
      <c r="P1091" s="213"/>
      <c r="Q1091" s="213"/>
      <c r="R1091" s="213"/>
      <c r="S1091" s="213"/>
      <c r="T1091" s="214"/>
      <c r="AT1091" s="215" t="s">
        <v>162</v>
      </c>
      <c r="AU1091" s="215" t="s">
        <v>84</v>
      </c>
      <c r="AV1091" s="14" t="s">
        <v>84</v>
      </c>
      <c r="AW1091" s="14" t="s">
        <v>32</v>
      </c>
      <c r="AX1091" s="14" t="s">
        <v>77</v>
      </c>
      <c r="AY1091" s="215" t="s">
        <v>150</v>
      </c>
    </row>
    <row r="1092" spans="1:65" s="13" customFormat="1" ht="11.25">
      <c r="B1092" s="194"/>
      <c r="C1092" s="195"/>
      <c r="D1092" s="196" t="s">
        <v>162</v>
      </c>
      <c r="E1092" s="197" t="s">
        <v>1</v>
      </c>
      <c r="F1092" s="198" t="s">
        <v>259</v>
      </c>
      <c r="G1092" s="195"/>
      <c r="H1092" s="197" t="s">
        <v>1</v>
      </c>
      <c r="I1092" s="199"/>
      <c r="J1092" s="195"/>
      <c r="K1092" s="195"/>
      <c r="L1092" s="200"/>
      <c r="M1092" s="201"/>
      <c r="N1092" s="202"/>
      <c r="O1092" s="202"/>
      <c r="P1092" s="202"/>
      <c r="Q1092" s="202"/>
      <c r="R1092" s="202"/>
      <c r="S1092" s="202"/>
      <c r="T1092" s="203"/>
      <c r="AT1092" s="204" t="s">
        <v>162</v>
      </c>
      <c r="AU1092" s="204" t="s">
        <v>84</v>
      </c>
      <c r="AV1092" s="13" t="s">
        <v>82</v>
      </c>
      <c r="AW1092" s="13" t="s">
        <v>32</v>
      </c>
      <c r="AX1092" s="13" t="s">
        <v>77</v>
      </c>
      <c r="AY1092" s="204" t="s">
        <v>150</v>
      </c>
    </row>
    <row r="1093" spans="1:65" s="14" customFormat="1" ht="11.25">
      <c r="B1093" s="205"/>
      <c r="C1093" s="206"/>
      <c r="D1093" s="196" t="s">
        <v>162</v>
      </c>
      <c r="E1093" s="207" t="s">
        <v>1</v>
      </c>
      <c r="F1093" s="208" t="s">
        <v>1228</v>
      </c>
      <c r="G1093" s="206"/>
      <c r="H1093" s="209">
        <v>5.35</v>
      </c>
      <c r="I1093" s="210"/>
      <c r="J1093" s="206"/>
      <c r="K1093" s="206"/>
      <c r="L1093" s="211"/>
      <c r="M1093" s="212"/>
      <c r="N1093" s="213"/>
      <c r="O1093" s="213"/>
      <c r="P1093" s="213"/>
      <c r="Q1093" s="213"/>
      <c r="R1093" s="213"/>
      <c r="S1093" s="213"/>
      <c r="T1093" s="214"/>
      <c r="AT1093" s="215" t="s">
        <v>162</v>
      </c>
      <c r="AU1093" s="215" t="s">
        <v>84</v>
      </c>
      <c r="AV1093" s="14" t="s">
        <v>84</v>
      </c>
      <c r="AW1093" s="14" t="s">
        <v>32</v>
      </c>
      <c r="AX1093" s="14" t="s">
        <v>77</v>
      </c>
      <c r="AY1093" s="215" t="s">
        <v>150</v>
      </c>
    </row>
    <row r="1094" spans="1:65" s="15" customFormat="1" ht="11.25">
      <c r="B1094" s="216"/>
      <c r="C1094" s="217"/>
      <c r="D1094" s="196" t="s">
        <v>162</v>
      </c>
      <c r="E1094" s="218" t="s">
        <v>1</v>
      </c>
      <c r="F1094" s="219" t="s">
        <v>166</v>
      </c>
      <c r="G1094" s="217"/>
      <c r="H1094" s="220">
        <v>39.236000000000004</v>
      </c>
      <c r="I1094" s="221"/>
      <c r="J1094" s="217"/>
      <c r="K1094" s="217"/>
      <c r="L1094" s="222"/>
      <c r="M1094" s="223"/>
      <c r="N1094" s="224"/>
      <c r="O1094" s="224"/>
      <c r="P1094" s="224"/>
      <c r="Q1094" s="224"/>
      <c r="R1094" s="224"/>
      <c r="S1094" s="224"/>
      <c r="T1094" s="225"/>
      <c r="AT1094" s="226" t="s">
        <v>162</v>
      </c>
      <c r="AU1094" s="226" t="s">
        <v>84</v>
      </c>
      <c r="AV1094" s="15" t="s">
        <v>157</v>
      </c>
      <c r="AW1094" s="15" t="s">
        <v>32</v>
      </c>
      <c r="AX1094" s="15" t="s">
        <v>82</v>
      </c>
      <c r="AY1094" s="226" t="s">
        <v>150</v>
      </c>
    </row>
    <row r="1095" spans="1:65" s="2" customFormat="1" ht="37.9" customHeight="1">
      <c r="A1095" s="34"/>
      <c r="B1095" s="35"/>
      <c r="C1095" s="227" t="s">
        <v>1245</v>
      </c>
      <c r="D1095" s="227" t="s">
        <v>224</v>
      </c>
      <c r="E1095" s="228" t="s">
        <v>1246</v>
      </c>
      <c r="F1095" s="229" t="s">
        <v>1247</v>
      </c>
      <c r="G1095" s="230" t="s">
        <v>155</v>
      </c>
      <c r="H1095" s="231">
        <v>45.73</v>
      </c>
      <c r="I1095" s="232"/>
      <c r="J1095" s="233">
        <f>ROUND(I1095*H1095,2)</f>
        <v>0</v>
      </c>
      <c r="K1095" s="229" t="s">
        <v>156</v>
      </c>
      <c r="L1095" s="234"/>
      <c r="M1095" s="235" t="s">
        <v>1</v>
      </c>
      <c r="N1095" s="236" t="s">
        <v>42</v>
      </c>
      <c r="O1095" s="71"/>
      <c r="P1095" s="190">
        <f>O1095*H1095</f>
        <v>0</v>
      </c>
      <c r="Q1095" s="190">
        <v>5.4000000000000003E-3</v>
      </c>
      <c r="R1095" s="190">
        <f>Q1095*H1095</f>
        <v>0.24694199999999999</v>
      </c>
      <c r="S1095" s="190">
        <v>0</v>
      </c>
      <c r="T1095" s="191">
        <f>S1095*H1095</f>
        <v>0</v>
      </c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R1095" s="192" t="s">
        <v>326</v>
      </c>
      <c r="AT1095" s="192" t="s">
        <v>224</v>
      </c>
      <c r="AU1095" s="192" t="s">
        <v>84</v>
      </c>
      <c r="AY1095" s="17" t="s">
        <v>150</v>
      </c>
      <c r="BE1095" s="193">
        <f>IF(N1095="základní",J1095,0)</f>
        <v>0</v>
      </c>
      <c r="BF1095" s="193">
        <f>IF(N1095="snížená",J1095,0)</f>
        <v>0</v>
      </c>
      <c r="BG1095" s="193">
        <f>IF(N1095="zákl. přenesená",J1095,0)</f>
        <v>0</v>
      </c>
      <c r="BH1095" s="193">
        <f>IF(N1095="sníž. přenesená",J1095,0)</f>
        <v>0</v>
      </c>
      <c r="BI1095" s="193">
        <f>IF(N1095="nulová",J1095,0)</f>
        <v>0</v>
      </c>
      <c r="BJ1095" s="17" t="s">
        <v>82</v>
      </c>
      <c r="BK1095" s="193">
        <f>ROUND(I1095*H1095,2)</f>
        <v>0</v>
      </c>
      <c r="BL1095" s="17" t="s">
        <v>234</v>
      </c>
      <c r="BM1095" s="192" t="s">
        <v>1248</v>
      </c>
    </row>
    <row r="1096" spans="1:65" s="14" customFormat="1" ht="11.25">
      <c r="B1096" s="205"/>
      <c r="C1096" s="206"/>
      <c r="D1096" s="196" t="s">
        <v>162</v>
      </c>
      <c r="E1096" s="206"/>
      <c r="F1096" s="208" t="s">
        <v>1249</v>
      </c>
      <c r="G1096" s="206"/>
      <c r="H1096" s="209">
        <v>45.73</v>
      </c>
      <c r="I1096" s="210"/>
      <c r="J1096" s="206"/>
      <c r="K1096" s="206"/>
      <c r="L1096" s="211"/>
      <c r="M1096" s="212"/>
      <c r="N1096" s="213"/>
      <c r="O1096" s="213"/>
      <c r="P1096" s="213"/>
      <c r="Q1096" s="213"/>
      <c r="R1096" s="213"/>
      <c r="S1096" s="213"/>
      <c r="T1096" s="214"/>
      <c r="AT1096" s="215" t="s">
        <v>162</v>
      </c>
      <c r="AU1096" s="215" t="s">
        <v>84</v>
      </c>
      <c r="AV1096" s="14" t="s">
        <v>84</v>
      </c>
      <c r="AW1096" s="14" t="s">
        <v>4</v>
      </c>
      <c r="AX1096" s="14" t="s">
        <v>82</v>
      </c>
      <c r="AY1096" s="215" t="s">
        <v>150</v>
      </c>
    </row>
    <row r="1097" spans="1:65" s="2" customFormat="1" ht="24.2" customHeight="1">
      <c r="A1097" s="34"/>
      <c r="B1097" s="35"/>
      <c r="C1097" s="181" t="s">
        <v>1250</v>
      </c>
      <c r="D1097" s="181" t="s">
        <v>152</v>
      </c>
      <c r="E1097" s="182" t="s">
        <v>1251</v>
      </c>
      <c r="F1097" s="183" t="s">
        <v>1252</v>
      </c>
      <c r="G1097" s="184" t="s">
        <v>155</v>
      </c>
      <c r="H1097" s="185">
        <v>45.45</v>
      </c>
      <c r="I1097" s="186"/>
      <c r="J1097" s="187">
        <f>ROUND(I1097*H1097,2)</f>
        <v>0</v>
      </c>
      <c r="K1097" s="183" t="s">
        <v>156</v>
      </c>
      <c r="L1097" s="39"/>
      <c r="M1097" s="188" t="s">
        <v>1</v>
      </c>
      <c r="N1097" s="189" t="s">
        <v>42</v>
      </c>
      <c r="O1097" s="71"/>
      <c r="P1097" s="190">
        <f>O1097*H1097</f>
        <v>0</v>
      </c>
      <c r="Q1097" s="190">
        <v>4.0000000000000002E-4</v>
      </c>
      <c r="R1097" s="190">
        <f>Q1097*H1097</f>
        <v>1.8180000000000002E-2</v>
      </c>
      <c r="S1097" s="190">
        <v>0</v>
      </c>
      <c r="T1097" s="191">
        <f>S1097*H1097</f>
        <v>0</v>
      </c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R1097" s="192" t="s">
        <v>234</v>
      </c>
      <c r="AT1097" s="192" t="s">
        <v>152</v>
      </c>
      <c r="AU1097" s="192" t="s">
        <v>84</v>
      </c>
      <c r="AY1097" s="17" t="s">
        <v>150</v>
      </c>
      <c r="BE1097" s="193">
        <f>IF(N1097="základní",J1097,0)</f>
        <v>0</v>
      </c>
      <c r="BF1097" s="193">
        <f>IF(N1097="snížená",J1097,0)</f>
        <v>0</v>
      </c>
      <c r="BG1097" s="193">
        <f>IF(N1097="zákl. přenesená",J1097,0)</f>
        <v>0</v>
      </c>
      <c r="BH1097" s="193">
        <f>IF(N1097="sníž. přenesená",J1097,0)</f>
        <v>0</v>
      </c>
      <c r="BI1097" s="193">
        <f>IF(N1097="nulová",J1097,0)</f>
        <v>0</v>
      </c>
      <c r="BJ1097" s="17" t="s">
        <v>82</v>
      </c>
      <c r="BK1097" s="193">
        <f>ROUND(I1097*H1097,2)</f>
        <v>0</v>
      </c>
      <c r="BL1097" s="17" t="s">
        <v>234</v>
      </c>
      <c r="BM1097" s="192" t="s">
        <v>1253</v>
      </c>
    </row>
    <row r="1098" spans="1:65" s="13" customFormat="1" ht="11.25">
      <c r="B1098" s="194"/>
      <c r="C1098" s="195"/>
      <c r="D1098" s="196" t="s">
        <v>162</v>
      </c>
      <c r="E1098" s="197" t="s">
        <v>1</v>
      </c>
      <c r="F1098" s="198" t="s">
        <v>286</v>
      </c>
      <c r="G1098" s="195"/>
      <c r="H1098" s="197" t="s">
        <v>1</v>
      </c>
      <c r="I1098" s="199"/>
      <c r="J1098" s="195"/>
      <c r="K1098" s="195"/>
      <c r="L1098" s="200"/>
      <c r="M1098" s="201"/>
      <c r="N1098" s="202"/>
      <c r="O1098" s="202"/>
      <c r="P1098" s="202"/>
      <c r="Q1098" s="202"/>
      <c r="R1098" s="202"/>
      <c r="S1098" s="202"/>
      <c r="T1098" s="203"/>
      <c r="AT1098" s="204" t="s">
        <v>162</v>
      </c>
      <c r="AU1098" s="204" t="s">
        <v>84</v>
      </c>
      <c r="AV1098" s="13" t="s">
        <v>82</v>
      </c>
      <c r="AW1098" s="13" t="s">
        <v>32</v>
      </c>
      <c r="AX1098" s="13" t="s">
        <v>77</v>
      </c>
      <c r="AY1098" s="204" t="s">
        <v>150</v>
      </c>
    </row>
    <row r="1099" spans="1:65" s="14" customFormat="1" ht="11.25">
      <c r="B1099" s="205"/>
      <c r="C1099" s="206"/>
      <c r="D1099" s="196" t="s">
        <v>162</v>
      </c>
      <c r="E1099" s="207" t="s">
        <v>1</v>
      </c>
      <c r="F1099" s="208" t="s">
        <v>416</v>
      </c>
      <c r="G1099" s="206"/>
      <c r="H1099" s="209">
        <v>45.45</v>
      </c>
      <c r="I1099" s="210"/>
      <c r="J1099" s="206"/>
      <c r="K1099" s="206"/>
      <c r="L1099" s="211"/>
      <c r="M1099" s="212"/>
      <c r="N1099" s="213"/>
      <c r="O1099" s="213"/>
      <c r="P1099" s="213"/>
      <c r="Q1099" s="213"/>
      <c r="R1099" s="213"/>
      <c r="S1099" s="213"/>
      <c r="T1099" s="214"/>
      <c r="AT1099" s="215" t="s">
        <v>162</v>
      </c>
      <c r="AU1099" s="215" t="s">
        <v>84</v>
      </c>
      <c r="AV1099" s="14" t="s">
        <v>84</v>
      </c>
      <c r="AW1099" s="14" t="s">
        <v>32</v>
      </c>
      <c r="AX1099" s="14" t="s">
        <v>82</v>
      </c>
      <c r="AY1099" s="215" t="s">
        <v>150</v>
      </c>
    </row>
    <row r="1100" spans="1:65" s="2" customFormat="1" ht="37.9" customHeight="1">
      <c r="A1100" s="34"/>
      <c r="B1100" s="35"/>
      <c r="C1100" s="227" t="s">
        <v>1254</v>
      </c>
      <c r="D1100" s="227" t="s">
        <v>224</v>
      </c>
      <c r="E1100" s="228" t="s">
        <v>1246</v>
      </c>
      <c r="F1100" s="229" t="s">
        <v>1247</v>
      </c>
      <c r="G1100" s="230" t="s">
        <v>155</v>
      </c>
      <c r="H1100" s="231">
        <v>55.494</v>
      </c>
      <c r="I1100" s="232"/>
      <c r="J1100" s="233">
        <f>ROUND(I1100*H1100,2)</f>
        <v>0</v>
      </c>
      <c r="K1100" s="229" t="s">
        <v>156</v>
      </c>
      <c r="L1100" s="234"/>
      <c r="M1100" s="235" t="s">
        <v>1</v>
      </c>
      <c r="N1100" s="236" t="s">
        <v>42</v>
      </c>
      <c r="O1100" s="71"/>
      <c r="P1100" s="190">
        <f>O1100*H1100</f>
        <v>0</v>
      </c>
      <c r="Q1100" s="190">
        <v>5.4000000000000003E-3</v>
      </c>
      <c r="R1100" s="190">
        <f>Q1100*H1100</f>
        <v>0.29966760000000003</v>
      </c>
      <c r="S1100" s="190">
        <v>0</v>
      </c>
      <c r="T1100" s="191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192" t="s">
        <v>326</v>
      </c>
      <c r="AT1100" s="192" t="s">
        <v>224</v>
      </c>
      <c r="AU1100" s="192" t="s">
        <v>84</v>
      </c>
      <c r="AY1100" s="17" t="s">
        <v>150</v>
      </c>
      <c r="BE1100" s="193">
        <f>IF(N1100="základní",J1100,0)</f>
        <v>0</v>
      </c>
      <c r="BF1100" s="193">
        <f>IF(N1100="snížená",J1100,0)</f>
        <v>0</v>
      </c>
      <c r="BG1100" s="193">
        <f>IF(N1100="zákl. přenesená",J1100,0)</f>
        <v>0</v>
      </c>
      <c r="BH1100" s="193">
        <f>IF(N1100="sníž. přenesená",J1100,0)</f>
        <v>0</v>
      </c>
      <c r="BI1100" s="193">
        <f>IF(N1100="nulová",J1100,0)</f>
        <v>0</v>
      </c>
      <c r="BJ1100" s="17" t="s">
        <v>82</v>
      </c>
      <c r="BK1100" s="193">
        <f>ROUND(I1100*H1100,2)</f>
        <v>0</v>
      </c>
      <c r="BL1100" s="17" t="s">
        <v>234</v>
      </c>
      <c r="BM1100" s="192" t="s">
        <v>1255</v>
      </c>
    </row>
    <row r="1101" spans="1:65" s="14" customFormat="1" ht="11.25">
      <c r="B1101" s="205"/>
      <c r="C1101" s="206"/>
      <c r="D1101" s="196" t="s">
        <v>162</v>
      </c>
      <c r="E1101" s="206"/>
      <c r="F1101" s="208" t="s">
        <v>1256</v>
      </c>
      <c r="G1101" s="206"/>
      <c r="H1101" s="209">
        <v>55.494</v>
      </c>
      <c r="I1101" s="210"/>
      <c r="J1101" s="206"/>
      <c r="K1101" s="206"/>
      <c r="L1101" s="211"/>
      <c r="M1101" s="212"/>
      <c r="N1101" s="213"/>
      <c r="O1101" s="213"/>
      <c r="P1101" s="213"/>
      <c r="Q1101" s="213"/>
      <c r="R1101" s="213"/>
      <c r="S1101" s="213"/>
      <c r="T1101" s="214"/>
      <c r="AT1101" s="215" t="s">
        <v>162</v>
      </c>
      <c r="AU1101" s="215" t="s">
        <v>84</v>
      </c>
      <c r="AV1101" s="14" t="s">
        <v>84</v>
      </c>
      <c r="AW1101" s="14" t="s">
        <v>4</v>
      </c>
      <c r="AX1101" s="14" t="s">
        <v>82</v>
      </c>
      <c r="AY1101" s="215" t="s">
        <v>150</v>
      </c>
    </row>
    <row r="1102" spans="1:65" s="2" customFormat="1" ht="37.9" customHeight="1">
      <c r="A1102" s="34"/>
      <c r="B1102" s="35"/>
      <c r="C1102" s="181" t="s">
        <v>1257</v>
      </c>
      <c r="D1102" s="181" t="s">
        <v>152</v>
      </c>
      <c r="E1102" s="182" t="s">
        <v>1258</v>
      </c>
      <c r="F1102" s="183" t="s">
        <v>1259</v>
      </c>
      <c r="G1102" s="184" t="s">
        <v>209</v>
      </c>
      <c r="H1102" s="185">
        <v>0.60699999999999998</v>
      </c>
      <c r="I1102" s="186"/>
      <c r="J1102" s="187">
        <f>ROUND(I1102*H1102,2)</f>
        <v>0</v>
      </c>
      <c r="K1102" s="183" t="s">
        <v>156</v>
      </c>
      <c r="L1102" s="39"/>
      <c r="M1102" s="188" t="s">
        <v>1</v>
      </c>
      <c r="N1102" s="189" t="s">
        <v>42</v>
      </c>
      <c r="O1102" s="71"/>
      <c r="P1102" s="190">
        <f>O1102*H1102</f>
        <v>0</v>
      </c>
      <c r="Q1102" s="190">
        <v>0</v>
      </c>
      <c r="R1102" s="190">
        <f>Q1102*H1102</f>
        <v>0</v>
      </c>
      <c r="S1102" s="190">
        <v>0</v>
      </c>
      <c r="T1102" s="191">
        <f>S1102*H1102</f>
        <v>0</v>
      </c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R1102" s="192" t="s">
        <v>234</v>
      </c>
      <c r="AT1102" s="192" t="s">
        <v>152</v>
      </c>
      <c r="AU1102" s="192" t="s">
        <v>84</v>
      </c>
      <c r="AY1102" s="17" t="s">
        <v>150</v>
      </c>
      <c r="BE1102" s="193">
        <f>IF(N1102="základní",J1102,0)</f>
        <v>0</v>
      </c>
      <c r="BF1102" s="193">
        <f>IF(N1102="snížená",J1102,0)</f>
        <v>0</v>
      </c>
      <c r="BG1102" s="193">
        <f>IF(N1102="zákl. přenesená",J1102,0)</f>
        <v>0</v>
      </c>
      <c r="BH1102" s="193">
        <f>IF(N1102="sníž. přenesená",J1102,0)</f>
        <v>0</v>
      </c>
      <c r="BI1102" s="193">
        <f>IF(N1102="nulová",J1102,0)</f>
        <v>0</v>
      </c>
      <c r="BJ1102" s="17" t="s">
        <v>82</v>
      </c>
      <c r="BK1102" s="193">
        <f>ROUND(I1102*H1102,2)</f>
        <v>0</v>
      </c>
      <c r="BL1102" s="17" t="s">
        <v>234</v>
      </c>
      <c r="BM1102" s="192" t="s">
        <v>1260</v>
      </c>
    </row>
    <row r="1103" spans="1:65" s="12" customFormat="1" ht="22.9" customHeight="1">
      <c r="B1103" s="165"/>
      <c r="C1103" s="166"/>
      <c r="D1103" s="167" t="s">
        <v>76</v>
      </c>
      <c r="E1103" s="179" t="s">
        <v>1261</v>
      </c>
      <c r="F1103" s="179" t="s">
        <v>1262</v>
      </c>
      <c r="G1103" s="166"/>
      <c r="H1103" s="166"/>
      <c r="I1103" s="169"/>
      <c r="J1103" s="180">
        <f>BK1103</f>
        <v>0</v>
      </c>
      <c r="K1103" s="166"/>
      <c r="L1103" s="171"/>
      <c r="M1103" s="172"/>
      <c r="N1103" s="173"/>
      <c r="O1103" s="173"/>
      <c r="P1103" s="174">
        <f>SUM(P1104:P1114)</f>
        <v>0</v>
      </c>
      <c r="Q1103" s="173"/>
      <c r="R1103" s="174">
        <f>SUM(R1104:R1114)</f>
        <v>1.593222E-2</v>
      </c>
      <c r="S1103" s="173"/>
      <c r="T1103" s="175">
        <f>SUM(T1104:T1114)</f>
        <v>0</v>
      </c>
      <c r="AR1103" s="176" t="s">
        <v>84</v>
      </c>
      <c r="AT1103" s="177" t="s">
        <v>76</v>
      </c>
      <c r="AU1103" s="177" t="s">
        <v>82</v>
      </c>
      <c r="AY1103" s="176" t="s">
        <v>150</v>
      </c>
      <c r="BK1103" s="178">
        <f>SUM(BK1104:BK1114)</f>
        <v>0</v>
      </c>
    </row>
    <row r="1104" spans="1:65" s="2" customFormat="1" ht="37.9" customHeight="1">
      <c r="A1104" s="34"/>
      <c r="B1104" s="35"/>
      <c r="C1104" s="181" t="s">
        <v>1263</v>
      </c>
      <c r="D1104" s="181" t="s">
        <v>152</v>
      </c>
      <c r="E1104" s="182" t="s">
        <v>1264</v>
      </c>
      <c r="F1104" s="183" t="s">
        <v>1265</v>
      </c>
      <c r="G1104" s="184" t="s">
        <v>155</v>
      </c>
      <c r="H1104" s="185">
        <v>4.93</v>
      </c>
      <c r="I1104" s="186"/>
      <c r="J1104" s="187">
        <f>ROUND(I1104*H1104,2)</f>
        <v>0</v>
      </c>
      <c r="K1104" s="183" t="s">
        <v>156</v>
      </c>
      <c r="L1104" s="39"/>
      <c r="M1104" s="188" t="s">
        <v>1</v>
      </c>
      <c r="N1104" s="189" t="s">
        <v>42</v>
      </c>
      <c r="O1104" s="71"/>
      <c r="P1104" s="190">
        <f>O1104*H1104</f>
        <v>0</v>
      </c>
      <c r="Q1104" s="190">
        <v>1.1E-4</v>
      </c>
      <c r="R1104" s="190">
        <f>Q1104*H1104</f>
        <v>5.4230000000000001E-4</v>
      </c>
      <c r="S1104" s="190">
        <v>0</v>
      </c>
      <c r="T1104" s="191">
        <f>S1104*H1104</f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192" t="s">
        <v>234</v>
      </c>
      <c r="AT1104" s="192" t="s">
        <v>152</v>
      </c>
      <c r="AU1104" s="192" t="s">
        <v>84</v>
      </c>
      <c r="AY1104" s="17" t="s">
        <v>150</v>
      </c>
      <c r="BE1104" s="193">
        <f>IF(N1104="základní",J1104,0)</f>
        <v>0</v>
      </c>
      <c r="BF1104" s="193">
        <f>IF(N1104="snížená",J1104,0)</f>
        <v>0</v>
      </c>
      <c r="BG1104" s="193">
        <f>IF(N1104="zákl. přenesená",J1104,0)</f>
        <v>0</v>
      </c>
      <c r="BH1104" s="193">
        <f>IF(N1104="sníž. přenesená",J1104,0)</f>
        <v>0</v>
      </c>
      <c r="BI1104" s="193">
        <f>IF(N1104="nulová",J1104,0)</f>
        <v>0</v>
      </c>
      <c r="BJ1104" s="17" t="s">
        <v>82</v>
      </c>
      <c r="BK1104" s="193">
        <f>ROUND(I1104*H1104,2)</f>
        <v>0</v>
      </c>
      <c r="BL1104" s="17" t="s">
        <v>234</v>
      </c>
      <c r="BM1104" s="192" t="s">
        <v>1266</v>
      </c>
    </row>
    <row r="1105" spans="1:65" s="13" customFormat="1" ht="11.25">
      <c r="B1105" s="194"/>
      <c r="C1105" s="195"/>
      <c r="D1105" s="196" t="s">
        <v>162</v>
      </c>
      <c r="E1105" s="197" t="s">
        <v>1</v>
      </c>
      <c r="F1105" s="198" t="s">
        <v>770</v>
      </c>
      <c r="G1105" s="195"/>
      <c r="H1105" s="197" t="s">
        <v>1</v>
      </c>
      <c r="I1105" s="199"/>
      <c r="J1105" s="195"/>
      <c r="K1105" s="195"/>
      <c r="L1105" s="200"/>
      <c r="M1105" s="201"/>
      <c r="N1105" s="202"/>
      <c r="O1105" s="202"/>
      <c r="P1105" s="202"/>
      <c r="Q1105" s="202"/>
      <c r="R1105" s="202"/>
      <c r="S1105" s="202"/>
      <c r="T1105" s="203"/>
      <c r="AT1105" s="204" t="s">
        <v>162</v>
      </c>
      <c r="AU1105" s="204" t="s">
        <v>84</v>
      </c>
      <c r="AV1105" s="13" t="s">
        <v>82</v>
      </c>
      <c r="AW1105" s="13" t="s">
        <v>32</v>
      </c>
      <c r="AX1105" s="13" t="s">
        <v>77</v>
      </c>
      <c r="AY1105" s="204" t="s">
        <v>150</v>
      </c>
    </row>
    <row r="1106" spans="1:65" s="14" customFormat="1" ht="11.25">
      <c r="B1106" s="205"/>
      <c r="C1106" s="206"/>
      <c r="D1106" s="196" t="s">
        <v>162</v>
      </c>
      <c r="E1106" s="207" t="s">
        <v>1</v>
      </c>
      <c r="F1106" s="208" t="s">
        <v>1028</v>
      </c>
      <c r="G1106" s="206"/>
      <c r="H1106" s="209">
        <v>4.93</v>
      </c>
      <c r="I1106" s="210"/>
      <c r="J1106" s="206"/>
      <c r="K1106" s="206"/>
      <c r="L1106" s="211"/>
      <c r="M1106" s="212"/>
      <c r="N1106" s="213"/>
      <c r="O1106" s="213"/>
      <c r="P1106" s="213"/>
      <c r="Q1106" s="213"/>
      <c r="R1106" s="213"/>
      <c r="S1106" s="213"/>
      <c r="T1106" s="214"/>
      <c r="AT1106" s="215" t="s">
        <v>162</v>
      </c>
      <c r="AU1106" s="215" t="s">
        <v>84</v>
      </c>
      <c r="AV1106" s="14" t="s">
        <v>84</v>
      </c>
      <c r="AW1106" s="14" t="s">
        <v>32</v>
      </c>
      <c r="AX1106" s="14" t="s">
        <v>82</v>
      </c>
      <c r="AY1106" s="215" t="s">
        <v>150</v>
      </c>
    </row>
    <row r="1107" spans="1:65" s="2" customFormat="1" ht="24.2" customHeight="1">
      <c r="A1107" s="34"/>
      <c r="B1107" s="35"/>
      <c r="C1107" s="227" t="s">
        <v>1267</v>
      </c>
      <c r="D1107" s="227" t="s">
        <v>224</v>
      </c>
      <c r="E1107" s="228" t="s">
        <v>1268</v>
      </c>
      <c r="F1107" s="229" t="s">
        <v>1269</v>
      </c>
      <c r="G1107" s="230" t="s">
        <v>155</v>
      </c>
      <c r="H1107" s="231">
        <v>5.7460000000000004</v>
      </c>
      <c r="I1107" s="232"/>
      <c r="J1107" s="233">
        <f>ROUND(I1107*H1107,2)</f>
        <v>0</v>
      </c>
      <c r="K1107" s="229" t="s">
        <v>156</v>
      </c>
      <c r="L1107" s="234"/>
      <c r="M1107" s="235" t="s">
        <v>1</v>
      </c>
      <c r="N1107" s="236" t="s">
        <v>42</v>
      </c>
      <c r="O1107" s="71"/>
      <c r="P1107" s="190">
        <f>O1107*H1107</f>
        <v>0</v>
      </c>
      <c r="Q1107" s="190">
        <v>2.5000000000000001E-3</v>
      </c>
      <c r="R1107" s="190">
        <f>Q1107*H1107</f>
        <v>1.4365000000000001E-2</v>
      </c>
      <c r="S1107" s="190">
        <v>0</v>
      </c>
      <c r="T1107" s="191">
        <f>S1107*H1107</f>
        <v>0</v>
      </c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R1107" s="192" t="s">
        <v>326</v>
      </c>
      <c r="AT1107" s="192" t="s">
        <v>224</v>
      </c>
      <c r="AU1107" s="192" t="s">
        <v>84</v>
      </c>
      <c r="AY1107" s="17" t="s">
        <v>150</v>
      </c>
      <c r="BE1107" s="193">
        <f>IF(N1107="základní",J1107,0)</f>
        <v>0</v>
      </c>
      <c r="BF1107" s="193">
        <f>IF(N1107="snížená",J1107,0)</f>
        <v>0</v>
      </c>
      <c r="BG1107" s="193">
        <f>IF(N1107="zákl. přenesená",J1107,0)</f>
        <v>0</v>
      </c>
      <c r="BH1107" s="193">
        <f>IF(N1107="sníž. přenesená",J1107,0)</f>
        <v>0</v>
      </c>
      <c r="BI1107" s="193">
        <f>IF(N1107="nulová",J1107,0)</f>
        <v>0</v>
      </c>
      <c r="BJ1107" s="17" t="s">
        <v>82</v>
      </c>
      <c r="BK1107" s="193">
        <f>ROUND(I1107*H1107,2)</f>
        <v>0</v>
      </c>
      <c r="BL1107" s="17" t="s">
        <v>234</v>
      </c>
      <c r="BM1107" s="192" t="s">
        <v>1270</v>
      </c>
    </row>
    <row r="1108" spans="1:65" s="14" customFormat="1" ht="11.25">
      <c r="B1108" s="205"/>
      <c r="C1108" s="206"/>
      <c r="D1108" s="196" t="s">
        <v>162</v>
      </c>
      <c r="E1108" s="206"/>
      <c r="F1108" s="208" t="s">
        <v>1271</v>
      </c>
      <c r="G1108" s="206"/>
      <c r="H1108" s="209">
        <v>5.7460000000000004</v>
      </c>
      <c r="I1108" s="210"/>
      <c r="J1108" s="206"/>
      <c r="K1108" s="206"/>
      <c r="L1108" s="211"/>
      <c r="M1108" s="212"/>
      <c r="N1108" s="213"/>
      <c r="O1108" s="213"/>
      <c r="P1108" s="213"/>
      <c r="Q1108" s="213"/>
      <c r="R1108" s="213"/>
      <c r="S1108" s="213"/>
      <c r="T1108" s="214"/>
      <c r="AT1108" s="215" t="s">
        <v>162</v>
      </c>
      <c r="AU1108" s="215" t="s">
        <v>84</v>
      </c>
      <c r="AV1108" s="14" t="s">
        <v>84</v>
      </c>
      <c r="AW1108" s="14" t="s">
        <v>4</v>
      </c>
      <c r="AX1108" s="14" t="s">
        <v>82</v>
      </c>
      <c r="AY1108" s="215" t="s">
        <v>150</v>
      </c>
    </row>
    <row r="1109" spans="1:65" s="2" customFormat="1" ht="24.2" customHeight="1">
      <c r="A1109" s="34"/>
      <c r="B1109" s="35"/>
      <c r="C1109" s="181" t="s">
        <v>1272</v>
      </c>
      <c r="D1109" s="181" t="s">
        <v>152</v>
      </c>
      <c r="E1109" s="182" t="s">
        <v>1273</v>
      </c>
      <c r="F1109" s="183" t="s">
        <v>1274</v>
      </c>
      <c r="G1109" s="184" t="s">
        <v>155</v>
      </c>
      <c r="H1109" s="185">
        <v>4.93</v>
      </c>
      <c r="I1109" s="186"/>
      <c r="J1109" s="187">
        <f>ROUND(I1109*H1109,2)</f>
        <v>0</v>
      </c>
      <c r="K1109" s="183" t="s">
        <v>156</v>
      </c>
      <c r="L1109" s="39"/>
      <c r="M1109" s="188" t="s">
        <v>1</v>
      </c>
      <c r="N1109" s="189" t="s">
        <v>42</v>
      </c>
      <c r="O1109" s="71"/>
      <c r="P1109" s="190">
        <f>O1109*H1109</f>
        <v>0</v>
      </c>
      <c r="Q1109" s="190">
        <v>0</v>
      </c>
      <c r="R1109" s="190">
        <f>Q1109*H1109</f>
        <v>0</v>
      </c>
      <c r="S1109" s="190">
        <v>0</v>
      </c>
      <c r="T1109" s="191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192" t="s">
        <v>234</v>
      </c>
      <c r="AT1109" s="192" t="s">
        <v>152</v>
      </c>
      <c r="AU1109" s="192" t="s">
        <v>84</v>
      </c>
      <c r="AY1109" s="17" t="s">
        <v>150</v>
      </c>
      <c r="BE1109" s="193">
        <f>IF(N1109="základní",J1109,0)</f>
        <v>0</v>
      </c>
      <c r="BF1109" s="193">
        <f>IF(N1109="snížená",J1109,0)</f>
        <v>0</v>
      </c>
      <c r="BG1109" s="193">
        <f>IF(N1109="zákl. přenesená",J1109,0)</f>
        <v>0</v>
      </c>
      <c r="BH1109" s="193">
        <f>IF(N1109="sníž. přenesená",J1109,0)</f>
        <v>0</v>
      </c>
      <c r="BI1109" s="193">
        <f>IF(N1109="nulová",J1109,0)</f>
        <v>0</v>
      </c>
      <c r="BJ1109" s="17" t="s">
        <v>82</v>
      </c>
      <c r="BK1109" s="193">
        <f>ROUND(I1109*H1109,2)</f>
        <v>0</v>
      </c>
      <c r="BL1109" s="17" t="s">
        <v>234</v>
      </c>
      <c r="BM1109" s="192" t="s">
        <v>1275</v>
      </c>
    </row>
    <row r="1110" spans="1:65" s="13" customFormat="1" ht="11.25">
      <c r="B1110" s="194"/>
      <c r="C1110" s="195"/>
      <c r="D1110" s="196" t="s">
        <v>162</v>
      </c>
      <c r="E1110" s="197" t="s">
        <v>1</v>
      </c>
      <c r="F1110" s="198" t="s">
        <v>770</v>
      </c>
      <c r="G1110" s="195"/>
      <c r="H1110" s="197" t="s">
        <v>1</v>
      </c>
      <c r="I1110" s="199"/>
      <c r="J1110" s="195"/>
      <c r="K1110" s="195"/>
      <c r="L1110" s="200"/>
      <c r="M1110" s="201"/>
      <c r="N1110" s="202"/>
      <c r="O1110" s="202"/>
      <c r="P1110" s="202"/>
      <c r="Q1110" s="202"/>
      <c r="R1110" s="202"/>
      <c r="S1110" s="202"/>
      <c r="T1110" s="203"/>
      <c r="AT1110" s="204" t="s">
        <v>162</v>
      </c>
      <c r="AU1110" s="204" t="s">
        <v>84</v>
      </c>
      <c r="AV1110" s="13" t="s">
        <v>82</v>
      </c>
      <c r="AW1110" s="13" t="s">
        <v>32</v>
      </c>
      <c r="AX1110" s="13" t="s">
        <v>77</v>
      </c>
      <c r="AY1110" s="204" t="s">
        <v>150</v>
      </c>
    </row>
    <row r="1111" spans="1:65" s="14" customFormat="1" ht="11.25">
      <c r="B1111" s="205"/>
      <c r="C1111" s="206"/>
      <c r="D1111" s="196" t="s">
        <v>162</v>
      </c>
      <c r="E1111" s="207" t="s">
        <v>1</v>
      </c>
      <c r="F1111" s="208" t="s">
        <v>1028</v>
      </c>
      <c r="G1111" s="206"/>
      <c r="H1111" s="209">
        <v>4.93</v>
      </c>
      <c r="I1111" s="210"/>
      <c r="J1111" s="206"/>
      <c r="K1111" s="206"/>
      <c r="L1111" s="211"/>
      <c r="M1111" s="212"/>
      <c r="N1111" s="213"/>
      <c r="O1111" s="213"/>
      <c r="P1111" s="213"/>
      <c r="Q1111" s="213"/>
      <c r="R1111" s="213"/>
      <c r="S1111" s="213"/>
      <c r="T1111" s="214"/>
      <c r="AT1111" s="215" t="s">
        <v>162</v>
      </c>
      <c r="AU1111" s="215" t="s">
        <v>84</v>
      </c>
      <c r="AV1111" s="14" t="s">
        <v>84</v>
      </c>
      <c r="AW1111" s="14" t="s">
        <v>32</v>
      </c>
      <c r="AX1111" s="14" t="s">
        <v>82</v>
      </c>
      <c r="AY1111" s="215" t="s">
        <v>150</v>
      </c>
    </row>
    <row r="1112" spans="1:65" s="2" customFormat="1" ht="24.2" customHeight="1">
      <c r="A1112" s="34"/>
      <c r="B1112" s="35"/>
      <c r="C1112" s="227" t="s">
        <v>1276</v>
      </c>
      <c r="D1112" s="227" t="s">
        <v>224</v>
      </c>
      <c r="E1112" s="228" t="s">
        <v>1277</v>
      </c>
      <c r="F1112" s="229" t="s">
        <v>1278</v>
      </c>
      <c r="G1112" s="230" t="s">
        <v>155</v>
      </c>
      <c r="H1112" s="231">
        <v>5.694</v>
      </c>
      <c r="I1112" s="232"/>
      <c r="J1112" s="233">
        <f>ROUND(I1112*H1112,2)</f>
        <v>0</v>
      </c>
      <c r="K1112" s="229" t="s">
        <v>156</v>
      </c>
      <c r="L1112" s="234"/>
      <c r="M1112" s="235" t="s">
        <v>1</v>
      </c>
      <c r="N1112" s="236" t="s">
        <v>42</v>
      </c>
      <c r="O1112" s="71"/>
      <c r="P1112" s="190">
        <f>O1112*H1112</f>
        <v>0</v>
      </c>
      <c r="Q1112" s="190">
        <v>1.8000000000000001E-4</v>
      </c>
      <c r="R1112" s="190">
        <f>Q1112*H1112</f>
        <v>1.0249200000000001E-3</v>
      </c>
      <c r="S1112" s="190">
        <v>0</v>
      </c>
      <c r="T1112" s="191">
        <f>S1112*H1112</f>
        <v>0</v>
      </c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R1112" s="192" t="s">
        <v>326</v>
      </c>
      <c r="AT1112" s="192" t="s">
        <v>224</v>
      </c>
      <c r="AU1112" s="192" t="s">
        <v>84</v>
      </c>
      <c r="AY1112" s="17" t="s">
        <v>150</v>
      </c>
      <c r="BE1112" s="193">
        <f>IF(N1112="základní",J1112,0)</f>
        <v>0</v>
      </c>
      <c r="BF1112" s="193">
        <f>IF(N1112="snížená",J1112,0)</f>
        <v>0</v>
      </c>
      <c r="BG1112" s="193">
        <f>IF(N1112="zákl. přenesená",J1112,0)</f>
        <v>0</v>
      </c>
      <c r="BH1112" s="193">
        <f>IF(N1112="sníž. přenesená",J1112,0)</f>
        <v>0</v>
      </c>
      <c r="BI1112" s="193">
        <f>IF(N1112="nulová",J1112,0)</f>
        <v>0</v>
      </c>
      <c r="BJ1112" s="17" t="s">
        <v>82</v>
      </c>
      <c r="BK1112" s="193">
        <f>ROUND(I1112*H1112,2)</f>
        <v>0</v>
      </c>
      <c r="BL1112" s="17" t="s">
        <v>234</v>
      </c>
      <c r="BM1112" s="192" t="s">
        <v>1279</v>
      </c>
    </row>
    <row r="1113" spans="1:65" s="14" customFormat="1" ht="11.25">
      <c r="B1113" s="205"/>
      <c r="C1113" s="206"/>
      <c r="D1113" s="196" t="s">
        <v>162</v>
      </c>
      <c r="E1113" s="206"/>
      <c r="F1113" s="208" t="s">
        <v>1280</v>
      </c>
      <c r="G1113" s="206"/>
      <c r="H1113" s="209">
        <v>5.694</v>
      </c>
      <c r="I1113" s="210"/>
      <c r="J1113" s="206"/>
      <c r="K1113" s="206"/>
      <c r="L1113" s="211"/>
      <c r="M1113" s="212"/>
      <c r="N1113" s="213"/>
      <c r="O1113" s="213"/>
      <c r="P1113" s="213"/>
      <c r="Q1113" s="213"/>
      <c r="R1113" s="213"/>
      <c r="S1113" s="213"/>
      <c r="T1113" s="214"/>
      <c r="AT1113" s="215" t="s">
        <v>162</v>
      </c>
      <c r="AU1113" s="215" t="s">
        <v>84</v>
      </c>
      <c r="AV1113" s="14" t="s">
        <v>84</v>
      </c>
      <c r="AW1113" s="14" t="s">
        <v>4</v>
      </c>
      <c r="AX1113" s="14" t="s">
        <v>82</v>
      </c>
      <c r="AY1113" s="215" t="s">
        <v>150</v>
      </c>
    </row>
    <row r="1114" spans="1:65" s="2" customFormat="1" ht="33" customHeight="1">
      <c r="A1114" s="34"/>
      <c r="B1114" s="35"/>
      <c r="C1114" s="181" t="s">
        <v>1281</v>
      </c>
      <c r="D1114" s="181" t="s">
        <v>152</v>
      </c>
      <c r="E1114" s="182" t="s">
        <v>1282</v>
      </c>
      <c r="F1114" s="183" t="s">
        <v>1283</v>
      </c>
      <c r="G1114" s="184" t="s">
        <v>209</v>
      </c>
      <c r="H1114" s="185">
        <v>1.6E-2</v>
      </c>
      <c r="I1114" s="186"/>
      <c r="J1114" s="187">
        <f>ROUND(I1114*H1114,2)</f>
        <v>0</v>
      </c>
      <c r="K1114" s="183" t="s">
        <v>156</v>
      </c>
      <c r="L1114" s="39"/>
      <c r="M1114" s="188" t="s">
        <v>1</v>
      </c>
      <c r="N1114" s="189" t="s">
        <v>42</v>
      </c>
      <c r="O1114" s="71"/>
      <c r="P1114" s="190">
        <f>O1114*H1114</f>
        <v>0</v>
      </c>
      <c r="Q1114" s="190">
        <v>0</v>
      </c>
      <c r="R1114" s="190">
        <f>Q1114*H1114</f>
        <v>0</v>
      </c>
      <c r="S1114" s="190">
        <v>0</v>
      </c>
      <c r="T1114" s="191">
        <f>S1114*H1114</f>
        <v>0</v>
      </c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R1114" s="192" t="s">
        <v>234</v>
      </c>
      <c r="AT1114" s="192" t="s">
        <v>152</v>
      </c>
      <c r="AU1114" s="192" t="s">
        <v>84</v>
      </c>
      <c r="AY1114" s="17" t="s">
        <v>150</v>
      </c>
      <c r="BE1114" s="193">
        <f>IF(N1114="základní",J1114,0)</f>
        <v>0</v>
      </c>
      <c r="BF1114" s="193">
        <f>IF(N1114="snížená",J1114,0)</f>
        <v>0</v>
      </c>
      <c r="BG1114" s="193">
        <f>IF(N1114="zákl. přenesená",J1114,0)</f>
        <v>0</v>
      </c>
      <c r="BH1114" s="193">
        <f>IF(N1114="sníž. přenesená",J1114,0)</f>
        <v>0</v>
      </c>
      <c r="BI1114" s="193">
        <f>IF(N1114="nulová",J1114,0)</f>
        <v>0</v>
      </c>
      <c r="BJ1114" s="17" t="s">
        <v>82</v>
      </c>
      <c r="BK1114" s="193">
        <f>ROUND(I1114*H1114,2)</f>
        <v>0</v>
      </c>
      <c r="BL1114" s="17" t="s">
        <v>234</v>
      </c>
      <c r="BM1114" s="192" t="s">
        <v>1284</v>
      </c>
    </row>
    <row r="1115" spans="1:65" s="12" customFormat="1" ht="22.9" customHeight="1">
      <c r="B1115" s="165"/>
      <c r="C1115" s="166"/>
      <c r="D1115" s="167" t="s">
        <v>76</v>
      </c>
      <c r="E1115" s="179" t="s">
        <v>1285</v>
      </c>
      <c r="F1115" s="179" t="s">
        <v>1286</v>
      </c>
      <c r="G1115" s="166"/>
      <c r="H1115" s="166"/>
      <c r="I1115" s="169"/>
      <c r="J1115" s="180">
        <f>BK1115</f>
        <v>0</v>
      </c>
      <c r="K1115" s="166"/>
      <c r="L1115" s="171"/>
      <c r="M1115" s="172"/>
      <c r="N1115" s="173"/>
      <c r="O1115" s="173"/>
      <c r="P1115" s="174">
        <f>SUM(P1116:P1172)</f>
        <v>0</v>
      </c>
      <c r="Q1115" s="173"/>
      <c r="R1115" s="174">
        <f>SUM(R1116:R1172)</f>
        <v>2.6523654900000011</v>
      </c>
      <c r="S1115" s="173"/>
      <c r="T1115" s="175">
        <f>SUM(T1116:T1172)</f>
        <v>0</v>
      </c>
      <c r="AR1115" s="176" t="s">
        <v>84</v>
      </c>
      <c r="AT1115" s="177" t="s">
        <v>76</v>
      </c>
      <c r="AU1115" s="177" t="s">
        <v>82</v>
      </c>
      <c r="AY1115" s="176" t="s">
        <v>150</v>
      </c>
      <c r="BK1115" s="178">
        <f>SUM(BK1116:BK1172)</f>
        <v>0</v>
      </c>
    </row>
    <row r="1116" spans="1:65" s="2" customFormat="1" ht="24.2" customHeight="1">
      <c r="A1116" s="34"/>
      <c r="B1116" s="35"/>
      <c r="C1116" s="181" t="s">
        <v>1287</v>
      </c>
      <c r="D1116" s="181" t="s">
        <v>152</v>
      </c>
      <c r="E1116" s="182" t="s">
        <v>1288</v>
      </c>
      <c r="F1116" s="183" t="s">
        <v>1289</v>
      </c>
      <c r="G1116" s="184" t="s">
        <v>155</v>
      </c>
      <c r="H1116" s="185">
        <v>4.93</v>
      </c>
      <c r="I1116" s="186"/>
      <c r="J1116" s="187">
        <f>ROUND(I1116*H1116,2)</f>
        <v>0</v>
      </c>
      <c r="K1116" s="183" t="s">
        <v>156</v>
      </c>
      <c r="L1116" s="39"/>
      <c r="M1116" s="188" t="s">
        <v>1</v>
      </c>
      <c r="N1116" s="189" t="s">
        <v>42</v>
      </c>
      <c r="O1116" s="71"/>
      <c r="P1116" s="190">
        <f>O1116*H1116</f>
        <v>0</v>
      </c>
      <c r="Q1116" s="190">
        <v>0</v>
      </c>
      <c r="R1116" s="190">
        <f>Q1116*H1116</f>
        <v>0</v>
      </c>
      <c r="S1116" s="190">
        <v>0</v>
      </c>
      <c r="T1116" s="191">
        <f>S1116*H1116</f>
        <v>0</v>
      </c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R1116" s="192" t="s">
        <v>234</v>
      </c>
      <c r="AT1116" s="192" t="s">
        <v>152</v>
      </c>
      <c r="AU1116" s="192" t="s">
        <v>84</v>
      </c>
      <c r="AY1116" s="17" t="s">
        <v>150</v>
      </c>
      <c r="BE1116" s="193">
        <f>IF(N1116="základní",J1116,0)</f>
        <v>0</v>
      </c>
      <c r="BF1116" s="193">
        <f>IF(N1116="snížená",J1116,0)</f>
        <v>0</v>
      </c>
      <c r="BG1116" s="193">
        <f>IF(N1116="zákl. přenesená",J1116,0)</f>
        <v>0</v>
      </c>
      <c r="BH1116" s="193">
        <f>IF(N1116="sníž. přenesená",J1116,0)</f>
        <v>0</v>
      </c>
      <c r="BI1116" s="193">
        <f>IF(N1116="nulová",J1116,0)</f>
        <v>0</v>
      </c>
      <c r="BJ1116" s="17" t="s">
        <v>82</v>
      </c>
      <c r="BK1116" s="193">
        <f>ROUND(I1116*H1116,2)</f>
        <v>0</v>
      </c>
      <c r="BL1116" s="17" t="s">
        <v>234</v>
      </c>
      <c r="BM1116" s="192" t="s">
        <v>1290</v>
      </c>
    </row>
    <row r="1117" spans="1:65" s="13" customFormat="1" ht="11.25">
      <c r="B1117" s="194"/>
      <c r="C1117" s="195"/>
      <c r="D1117" s="196" t="s">
        <v>162</v>
      </c>
      <c r="E1117" s="197" t="s">
        <v>1</v>
      </c>
      <c r="F1117" s="198" t="s">
        <v>770</v>
      </c>
      <c r="G1117" s="195"/>
      <c r="H1117" s="197" t="s">
        <v>1</v>
      </c>
      <c r="I1117" s="199"/>
      <c r="J1117" s="195"/>
      <c r="K1117" s="195"/>
      <c r="L1117" s="200"/>
      <c r="M1117" s="201"/>
      <c r="N1117" s="202"/>
      <c r="O1117" s="202"/>
      <c r="P1117" s="202"/>
      <c r="Q1117" s="202"/>
      <c r="R1117" s="202"/>
      <c r="S1117" s="202"/>
      <c r="T1117" s="203"/>
      <c r="AT1117" s="204" t="s">
        <v>162</v>
      </c>
      <c r="AU1117" s="204" t="s">
        <v>84</v>
      </c>
      <c r="AV1117" s="13" t="s">
        <v>82</v>
      </c>
      <c r="AW1117" s="13" t="s">
        <v>32</v>
      </c>
      <c r="AX1117" s="13" t="s">
        <v>77</v>
      </c>
      <c r="AY1117" s="204" t="s">
        <v>150</v>
      </c>
    </row>
    <row r="1118" spans="1:65" s="14" customFormat="1" ht="11.25">
      <c r="B1118" s="205"/>
      <c r="C1118" s="206"/>
      <c r="D1118" s="196" t="s">
        <v>162</v>
      </c>
      <c r="E1118" s="207" t="s">
        <v>1</v>
      </c>
      <c r="F1118" s="208" t="s">
        <v>1028</v>
      </c>
      <c r="G1118" s="206"/>
      <c r="H1118" s="209">
        <v>4.93</v>
      </c>
      <c r="I1118" s="210"/>
      <c r="J1118" s="206"/>
      <c r="K1118" s="206"/>
      <c r="L1118" s="211"/>
      <c r="M1118" s="212"/>
      <c r="N1118" s="213"/>
      <c r="O1118" s="213"/>
      <c r="P1118" s="213"/>
      <c r="Q1118" s="213"/>
      <c r="R1118" s="213"/>
      <c r="S1118" s="213"/>
      <c r="T1118" s="214"/>
      <c r="AT1118" s="215" t="s">
        <v>162</v>
      </c>
      <c r="AU1118" s="215" t="s">
        <v>84</v>
      </c>
      <c r="AV1118" s="14" t="s">
        <v>84</v>
      </c>
      <c r="AW1118" s="14" t="s">
        <v>32</v>
      </c>
      <c r="AX1118" s="14" t="s">
        <v>82</v>
      </c>
      <c r="AY1118" s="215" t="s">
        <v>150</v>
      </c>
    </row>
    <row r="1119" spans="1:65" s="2" customFormat="1" ht="24.2" customHeight="1">
      <c r="A1119" s="34"/>
      <c r="B1119" s="35"/>
      <c r="C1119" s="227" t="s">
        <v>1291</v>
      </c>
      <c r="D1119" s="227" t="s">
        <v>224</v>
      </c>
      <c r="E1119" s="228" t="s">
        <v>1292</v>
      </c>
      <c r="F1119" s="229" t="s">
        <v>1293</v>
      </c>
      <c r="G1119" s="230" t="s">
        <v>155</v>
      </c>
      <c r="H1119" s="231">
        <v>5.1769999999999996</v>
      </c>
      <c r="I1119" s="232"/>
      <c r="J1119" s="233">
        <f>ROUND(I1119*H1119,2)</f>
        <v>0</v>
      </c>
      <c r="K1119" s="229" t="s">
        <v>1</v>
      </c>
      <c r="L1119" s="234"/>
      <c r="M1119" s="235" t="s">
        <v>1</v>
      </c>
      <c r="N1119" s="236" t="s">
        <v>42</v>
      </c>
      <c r="O1119" s="71"/>
      <c r="P1119" s="190">
        <f>O1119*H1119</f>
        <v>0</v>
      </c>
      <c r="Q1119" s="190">
        <v>5.2500000000000003E-3</v>
      </c>
      <c r="R1119" s="190">
        <f>Q1119*H1119</f>
        <v>2.7179249999999999E-2</v>
      </c>
      <c r="S1119" s="190">
        <v>0</v>
      </c>
      <c r="T1119" s="191">
        <f>S1119*H1119</f>
        <v>0</v>
      </c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R1119" s="192" t="s">
        <v>326</v>
      </c>
      <c r="AT1119" s="192" t="s">
        <v>224</v>
      </c>
      <c r="AU1119" s="192" t="s">
        <v>84</v>
      </c>
      <c r="AY1119" s="17" t="s">
        <v>150</v>
      </c>
      <c r="BE1119" s="193">
        <f>IF(N1119="základní",J1119,0)</f>
        <v>0</v>
      </c>
      <c r="BF1119" s="193">
        <f>IF(N1119="snížená",J1119,0)</f>
        <v>0</v>
      </c>
      <c r="BG1119" s="193">
        <f>IF(N1119="zákl. přenesená",J1119,0)</f>
        <v>0</v>
      </c>
      <c r="BH1119" s="193">
        <f>IF(N1119="sníž. přenesená",J1119,0)</f>
        <v>0</v>
      </c>
      <c r="BI1119" s="193">
        <f>IF(N1119="nulová",J1119,0)</f>
        <v>0</v>
      </c>
      <c r="BJ1119" s="17" t="s">
        <v>82</v>
      </c>
      <c r="BK1119" s="193">
        <f>ROUND(I1119*H1119,2)</f>
        <v>0</v>
      </c>
      <c r="BL1119" s="17" t="s">
        <v>234</v>
      </c>
      <c r="BM1119" s="192" t="s">
        <v>1294</v>
      </c>
    </row>
    <row r="1120" spans="1:65" s="14" customFormat="1" ht="11.25">
      <c r="B1120" s="205"/>
      <c r="C1120" s="206"/>
      <c r="D1120" s="196" t="s">
        <v>162</v>
      </c>
      <c r="E1120" s="206"/>
      <c r="F1120" s="208" t="s">
        <v>1295</v>
      </c>
      <c r="G1120" s="206"/>
      <c r="H1120" s="209">
        <v>5.1769999999999996</v>
      </c>
      <c r="I1120" s="210"/>
      <c r="J1120" s="206"/>
      <c r="K1120" s="206"/>
      <c r="L1120" s="211"/>
      <c r="M1120" s="212"/>
      <c r="N1120" s="213"/>
      <c r="O1120" s="213"/>
      <c r="P1120" s="213"/>
      <c r="Q1120" s="213"/>
      <c r="R1120" s="213"/>
      <c r="S1120" s="213"/>
      <c r="T1120" s="214"/>
      <c r="AT1120" s="215" t="s">
        <v>162</v>
      </c>
      <c r="AU1120" s="215" t="s">
        <v>84</v>
      </c>
      <c r="AV1120" s="14" t="s">
        <v>84</v>
      </c>
      <c r="AW1120" s="14" t="s">
        <v>4</v>
      </c>
      <c r="AX1120" s="14" t="s">
        <v>82</v>
      </c>
      <c r="AY1120" s="215" t="s">
        <v>150</v>
      </c>
    </row>
    <row r="1121" spans="1:65" s="2" customFormat="1" ht="24.2" customHeight="1">
      <c r="A1121" s="34"/>
      <c r="B1121" s="35"/>
      <c r="C1121" s="181" t="s">
        <v>1296</v>
      </c>
      <c r="D1121" s="181" t="s">
        <v>152</v>
      </c>
      <c r="E1121" s="182" t="s">
        <v>1297</v>
      </c>
      <c r="F1121" s="183" t="s">
        <v>1298</v>
      </c>
      <c r="G1121" s="184" t="s">
        <v>155</v>
      </c>
      <c r="H1121" s="185">
        <v>462.99</v>
      </c>
      <c r="I1121" s="186"/>
      <c r="J1121" s="187">
        <f>ROUND(I1121*H1121,2)</f>
        <v>0</v>
      </c>
      <c r="K1121" s="183" t="s">
        <v>156</v>
      </c>
      <c r="L1121" s="39"/>
      <c r="M1121" s="188" t="s">
        <v>1</v>
      </c>
      <c r="N1121" s="189" t="s">
        <v>42</v>
      </c>
      <c r="O1121" s="71"/>
      <c r="P1121" s="190">
        <f>O1121*H1121</f>
        <v>0</v>
      </c>
      <c r="Q1121" s="190">
        <v>0</v>
      </c>
      <c r="R1121" s="190">
        <f>Q1121*H1121</f>
        <v>0</v>
      </c>
      <c r="S1121" s="190">
        <v>0</v>
      </c>
      <c r="T1121" s="191">
        <f>S1121*H1121</f>
        <v>0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192" t="s">
        <v>234</v>
      </c>
      <c r="AT1121" s="192" t="s">
        <v>152</v>
      </c>
      <c r="AU1121" s="192" t="s">
        <v>84</v>
      </c>
      <c r="AY1121" s="17" t="s">
        <v>150</v>
      </c>
      <c r="BE1121" s="193">
        <f>IF(N1121="základní",J1121,0)</f>
        <v>0</v>
      </c>
      <c r="BF1121" s="193">
        <f>IF(N1121="snížená",J1121,0)</f>
        <v>0</v>
      </c>
      <c r="BG1121" s="193">
        <f>IF(N1121="zákl. přenesená",J1121,0)</f>
        <v>0</v>
      </c>
      <c r="BH1121" s="193">
        <f>IF(N1121="sníž. přenesená",J1121,0)</f>
        <v>0</v>
      </c>
      <c r="BI1121" s="193">
        <f>IF(N1121="nulová",J1121,0)</f>
        <v>0</v>
      </c>
      <c r="BJ1121" s="17" t="s">
        <v>82</v>
      </c>
      <c r="BK1121" s="193">
        <f>ROUND(I1121*H1121,2)</f>
        <v>0</v>
      </c>
      <c r="BL1121" s="17" t="s">
        <v>234</v>
      </c>
      <c r="BM1121" s="192" t="s">
        <v>1299</v>
      </c>
    </row>
    <row r="1122" spans="1:65" s="13" customFormat="1" ht="11.25">
      <c r="B1122" s="194"/>
      <c r="C1122" s="195"/>
      <c r="D1122" s="196" t="s">
        <v>162</v>
      </c>
      <c r="E1122" s="197" t="s">
        <v>1</v>
      </c>
      <c r="F1122" s="198" t="s">
        <v>443</v>
      </c>
      <c r="G1122" s="195"/>
      <c r="H1122" s="197" t="s">
        <v>1</v>
      </c>
      <c r="I1122" s="199"/>
      <c r="J1122" s="195"/>
      <c r="K1122" s="195"/>
      <c r="L1122" s="200"/>
      <c r="M1122" s="201"/>
      <c r="N1122" s="202"/>
      <c r="O1122" s="202"/>
      <c r="P1122" s="202"/>
      <c r="Q1122" s="202"/>
      <c r="R1122" s="202"/>
      <c r="S1122" s="202"/>
      <c r="T1122" s="203"/>
      <c r="AT1122" s="204" t="s">
        <v>162</v>
      </c>
      <c r="AU1122" s="204" t="s">
        <v>84</v>
      </c>
      <c r="AV1122" s="13" t="s">
        <v>82</v>
      </c>
      <c r="AW1122" s="13" t="s">
        <v>32</v>
      </c>
      <c r="AX1122" s="13" t="s">
        <v>77</v>
      </c>
      <c r="AY1122" s="204" t="s">
        <v>150</v>
      </c>
    </row>
    <row r="1123" spans="1:65" s="14" customFormat="1" ht="11.25">
      <c r="B1123" s="205"/>
      <c r="C1123" s="206"/>
      <c r="D1123" s="196" t="s">
        <v>162</v>
      </c>
      <c r="E1123" s="207" t="s">
        <v>1</v>
      </c>
      <c r="F1123" s="208" t="s">
        <v>455</v>
      </c>
      <c r="G1123" s="206"/>
      <c r="H1123" s="209">
        <v>7.6</v>
      </c>
      <c r="I1123" s="210"/>
      <c r="J1123" s="206"/>
      <c r="K1123" s="206"/>
      <c r="L1123" s="211"/>
      <c r="M1123" s="212"/>
      <c r="N1123" s="213"/>
      <c r="O1123" s="213"/>
      <c r="P1123" s="213"/>
      <c r="Q1123" s="213"/>
      <c r="R1123" s="213"/>
      <c r="S1123" s="213"/>
      <c r="T1123" s="214"/>
      <c r="AT1123" s="215" t="s">
        <v>162</v>
      </c>
      <c r="AU1123" s="215" t="s">
        <v>84</v>
      </c>
      <c r="AV1123" s="14" t="s">
        <v>84</v>
      </c>
      <c r="AW1123" s="14" t="s">
        <v>32</v>
      </c>
      <c r="AX1123" s="14" t="s">
        <v>77</v>
      </c>
      <c r="AY1123" s="215" t="s">
        <v>150</v>
      </c>
    </row>
    <row r="1124" spans="1:65" s="13" customFormat="1" ht="11.25">
      <c r="B1124" s="194"/>
      <c r="C1124" s="195"/>
      <c r="D1124" s="196" t="s">
        <v>162</v>
      </c>
      <c r="E1124" s="197" t="s">
        <v>1</v>
      </c>
      <c r="F1124" s="198" t="s">
        <v>257</v>
      </c>
      <c r="G1124" s="195"/>
      <c r="H1124" s="197" t="s">
        <v>1</v>
      </c>
      <c r="I1124" s="199"/>
      <c r="J1124" s="195"/>
      <c r="K1124" s="195"/>
      <c r="L1124" s="200"/>
      <c r="M1124" s="201"/>
      <c r="N1124" s="202"/>
      <c r="O1124" s="202"/>
      <c r="P1124" s="202"/>
      <c r="Q1124" s="202"/>
      <c r="R1124" s="202"/>
      <c r="S1124" s="202"/>
      <c r="T1124" s="203"/>
      <c r="AT1124" s="204" t="s">
        <v>162</v>
      </c>
      <c r="AU1124" s="204" t="s">
        <v>84</v>
      </c>
      <c r="AV1124" s="13" t="s">
        <v>82</v>
      </c>
      <c r="AW1124" s="13" t="s">
        <v>32</v>
      </c>
      <c r="AX1124" s="13" t="s">
        <v>77</v>
      </c>
      <c r="AY1124" s="204" t="s">
        <v>150</v>
      </c>
    </row>
    <row r="1125" spans="1:65" s="14" customFormat="1" ht="11.25">
      <c r="B1125" s="205"/>
      <c r="C1125" s="206"/>
      <c r="D1125" s="196" t="s">
        <v>162</v>
      </c>
      <c r="E1125" s="207" t="s">
        <v>1</v>
      </c>
      <c r="F1125" s="208" t="s">
        <v>1300</v>
      </c>
      <c r="G1125" s="206"/>
      <c r="H1125" s="209">
        <v>10.18</v>
      </c>
      <c r="I1125" s="210"/>
      <c r="J1125" s="206"/>
      <c r="K1125" s="206"/>
      <c r="L1125" s="211"/>
      <c r="M1125" s="212"/>
      <c r="N1125" s="213"/>
      <c r="O1125" s="213"/>
      <c r="P1125" s="213"/>
      <c r="Q1125" s="213"/>
      <c r="R1125" s="213"/>
      <c r="S1125" s="213"/>
      <c r="T1125" s="214"/>
      <c r="AT1125" s="215" t="s">
        <v>162</v>
      </c>
      <c r="AU1125" s="215" t="s">
        <v>84</v>
      </c>
      <c r="AV1125" s="14" t="s">
        <v>84</v>
      </c>
      <c r="AW1125" s="14" t="s">
        <v>32</v>
      </c>
      <c r="AX1125" s="14" t="s">
        <v>77</v>
      </c>
      <c r="AY1125" s="215" t="s">
        <v>150</v>
      </c>
    </row>
    <row r="1126" spans="1:65" s="13" customFormat="1" ht="11.25">
      <c r="B1126" s="194"/>
      <c r="C1126" s="195"/>
      <c r="D1126" s="196" t="s">
        <v>162</v>
      </c>
      <c r="E1126" s="197" t="s">
        <v>1</v>
      </c>
      <c r="F1126" s="198" t="s">
        <v>704</v>
      </c>
      <c r="G1126" s="195"/>
      <c r="H1126" s="197" t="s">
        <v>1</v>
      </c>
      <c r="I1126" s="199"/>
      <c r="J1126" s="195"/>
      <c r="K1126" s="195"/>
      <c r="L1126" s="200"/>
      <c r="M1126" s="201"/>
      <c r="N1126" s="202"/>
      <c r="O1126" s="202"/>
      <c r="P1126" s="202"/>
      <c r="Q1126" s="202"/>
      <c r="R1126" s="202"/>
      <c r="S1126" s="202"/>
      <c r="T1126" s="203"/>
      <c r="AT1126" s="204" t="s">
        <v>162</v>
      </c>
      <c r="AU1126" s="204" t="s">
        <v>84</v>
      </c>
      <c r="AV1126" s="13" t="s">
        <v>82</v>
      </c>
      <c r="AW1126" s="13" t="s">
        <v>32</v>
      </c>
      <c r="AX1126" s="13" t="s">
        <v>77</v>
      </c>
      <c r="AY1126" s="204" t="s">
        <v>150</v>
      </c>
    </row>
    <row r="1127" spans="1:65" s="14" customFormat="1" ht="11.25">
      <c r="B1127" s="205"/>
      <c r="C1127" s="206"/>
      <c r="D1127" s="196" t="s">
        <v>162</v>
      </c>
      <c r="E1127" s="207" t="s">
        <v>1</v>
      </c>
      <c r="F1127" s="208" t="s">
        <v>735</v>
      </c>
      <c r="G1127" s="206"/>
      <c r="H1127" s="209">
        <v>82.99</v>
      </c>
      <c r="I1127" s="210"/>
      <c r="J1127" s="206"/>
      <c r="K1127" s="206"/>
      <c r="L1127" s="211"/>
      <c r="M1127" s="212"/>
      <c r="N1127" s="213"/>
      <c r="O1127" s="213"/>
      <c r="P1127" s="213"/>
      <c r="Q1127" s="213"/>
      <c r="R1127" s="213"/>
      <c r="S1127" s="213"/>
      <c r="T1127" s="214"/>
      <c r="AT1127" s="215" t="s">
        <v>162</v>
      </c>
      <c r="AU1127" s="215" t="s">
        <v>84</v>
      </c>
      <c r="AV1127" s="14" t="s">
        <v>84</v>
      </c>
      <c r="AW1127" s="14" t="s">
        <v>32</v>
      </c>
      <c r="AX1127" s="14" t="s">
        <v>77</v>
      </c>
      <c r="AY1127" s="215" t="s">
        <v>150</v>
      </c>
    </row>
    <row r="1128" spans="1:65" s="13" customFormat="1" ht="11.25">
      <c r="B1128" s="194"/>
      <c r="C1128" s="195"/>
      <c r="D1128" s="196" t="s">
        <v>162</v>
      </c>
      <c r="E1128" s="197" t="s">
        <v>1</v>
      </c>
      <c r="F1128" s="198" t="s">
        <v>706</v>
      </c>
      <c r="G1128" s="195"/>
      <c r="H1128" s="197" t="s">
        <v>1</v>
      </c>
      <c r="I1128" s="199"/>
      <c r="J1128" s="195"/>
      <c r="K1128" s="195"/>
      <c r="L1128" s="200"/>
      <c r="M1128" s="201"/>
      <c r="N1128" s="202"/>
      <c r="O1128" s="202"/>
      <c r="P1128" s="202"/>
      <c r="Q1128" s="202"/>
      <c r="R1128" s="202"/>
      <c r="S1128" s="202"/>
      <c r="T1128" s="203"/>
      <c r="AT1128" s="204" t="s">
        <v>162</v>
      </c>
      <c r="AU1128" s="204" t="s">
        <v>84</v>
      </c>
      <c r="AV1128" s="13" t="s">
        <v>82</v>
      </c>
      <c r="AW1128" s="13" t="s">
        <v>32</v>
      </c>
      <c r="AX1128" s="13" t="s">
        <v>77</v>
      </c>
      <c r="AY1128" s="204" t="s">
        <v>150</v>
      </c>
    </row>
    <row r="1129" spans="1:65" s="14" customFormat="1" ht="11.25">
      <c r="B1129" s="205"/>
      <c r="C1129" s="206"/>
      <c r="D1129" s="196" t="s">
        <v>162</v>
      </c>
      <c r="E1129" s="207" t="s">
        <v>1</v>
      </c>
      <c r="F1129" s="208" t="s">
        <v>740</v>
      </c>
      <c r="G1129" s="206"/>
      <c r="H1129" s="209">
        <v>123.07</v>
      </c>
      <c r="I1129" s="210"/>
      <c r="J1129" s="206"/>
      <c r="K1129" s="206"/>
      <c r="L1129" s="211"/>
      <c r="M1129" s="212"/>
      <c r="N1129" s="213"/>
      <c r="O1129" s="213"/>
      <c r="P1129" s="213"/>
      <c r="Q1129" s="213"/>
      <c r="R1129" s="213"/>
      <c r="S1129" s="213"/>
      <c r="T1129" s="214"/>
      <c r="AT1129" s="215" t="s">
        <v>162</v>
      </c>
      <c r="AU1129" s="215" t="s">
        <v>84</v>
      </c>
      <c r="AV1129" s="14" t="s">
        <v>84</v>
      </c>
      <c r="AW1129" s="14" t="s">
        <v>32</v>
      </c>
      <c r="AX1129" s="14" t="s">
        <v>77</v>
      </c>
      <c r="AY1129" s="215" t="s">
        <v>150</v>
      </c>
    </row>
    <row r="1130" spans="1:65" s="13" customFormat="1" ht="11.25">
      <c r="B1130" s="194"/>
      <c r="C1130" s="195"/>
      <c r="D1130" s="196" t="s">
        <v>162</v>
      </c>
      <c r="E1130" s="197" t="s">
        <v>1</v>
      </c>
      <c r="F1130" s="198" t="s">
        <v>708</v>
      </c>
      <c r="G1130" s="195"/>
      <c r="H1130" s="197" t="s">
        <v>1</v>
      </c>
      <c r="I1130" s="199"/>
      <c r="J1130" s="195"/>
      <c r="K1130" s="195"/>
      <c r="L1130" s="200"/>
      <c r="M1130" s="201"/>
      <c r="N1130" s="202"/>
      <c r="O1130" s="202"/>
      <c r="P1130" s="202"/>
      <c r="Q1130" s="202"/>
      <c r="R1130" s="202"/>
      <c r="S1130" s="202"/>
      <c r="T1130" s="203"/>
      <c r="AT1130" s="204" t="s">
        <v>162</v>
      </c>
      <c r="AU1130" s="204" t="s">
        <v>84</v>
      </c>
      <c r="AV1130" s="13" t="s">
        <v>82</v>
      </c>
      <c r="AW1130" s="13" t="s">
        <v>32</v>
      </c>
      <c r="AX1130" s="13" t="s">
        <v>77</v>
      </c>
      <c r="AY1130" s="204" t="s">
        <v>150</v>
      </c>
    </row>
    <row r="1131" spans="1:65" s="14" customFormat="1" ht="11.25">
      <c r="B1131" s="205"/>
      <c r="C1131" s="206"/>
      <c r="D1131" s="196" t="s">
        <v>162</v>
      </c>
      <c r="E1131" s="207" t="s">
        <v>1</v>
      </c>
      <c r="F1131" s="208" t="s">
        <v>741</v>
      </c>
      <c r="G1131" s="206"/>
      <c r="H1131" s="209">
        <v>9.08</v>
      </c>
      <c r="I1131" s="210"/>
      <c r="J1131" s="206"/>
      <c r="K1131" s="206"/>
      <c r="L1131" s="211"/>
      <c r="M1131" s="212"/>
      <c r="N1131" s="213"/>
      <c r="O1131" s="213"/>
      <c r="P1131" s="213"/>
      <c r="Q1131" s="213"/>
      <c r="R1131" s="213"/>
      <c r="S1131" s="213"/>
      <c r="T1131" s="214"/>
      <c r="AT1131" s="215" t="s">
        <v>162</v>
      </c>
      <c r="AU1131" s="215" t="s">
        <v>84</v>
      </c>
      <c r="AV1131" s="14" t="s">
        <v>84</v>
      </c>
      <c r="AW1131" s="14" t="s">
        <v>32</v>
      </c>
      <c r="AX1131" s="14" t="s">
        <v>77</v>
      </c>
      <c r="AY1131" s="215" t="s">
        <v>150</v>
      </c>
    </row>
    <row r="1132" spans="1:65" s="13" customFormat="1" ht="11.25">
      <c r="B1132" s="194"/>
      <c r="C1132" s="195"/>
      <c r="D1132" s="196" t="s">
        <v>162</v>
      </c>
      <c r="E1132" s="197" t="s">
        <v>1</v>
      </c>
      <c r="F1132" s="198" t="s">
        <v>710</v>
      </c>
      <c r="G1132" s="195"/>
      <c r="H1132" s="197" t="s">
        <v>1</v>
      </c>
      <c r="I1132" s="199"/>
      <c r="J1132" s="195"/>
      <c r="K1132" s="195"/>
      <c r="L1132" s="200"/>
      <c r="M1132" s="201"/>
      <c r="N1132" s="202"/>
      <c r="O1132" s="202"/>
      <c r="P1132" s="202"/>
      <c r="Q1132" s="202"/>
      <c r="R1132" s="202"/>
      <c r="S1132" s="202"/>
      <c r="T1132" s="203"/>
      <c r="AT1132" s="204" t="s">
        <v>162</v>
      </c>
      <c r="AU1132" s="204" t="s">
        <v>84</v>
      </c>
      <c r="AV1132" s="13" t="s">
        <v>82</v>
      </c>
      <c r="AW1132" s="13" t="s">
        <v>32</v>
      </c>
      <c r="AX1132" s="13" t="s">
        <v>77</v>
      </c>
      <c r="AY1132" s="204" t="s">
        <v>150</v>
      </c>
    </row>
    <row r="1133" spans="1:65" s="14" customFormat="1" ht="11.25">
      <c r="B1133" s="205"/>
      <c r="C1133" s="206"/>
      <c r="D1133" s="196" t="s">
        <v>162</v>
      </c>
      <c r="E1133" s="207" t="s">
        <v>1</v>
      </c>
      <c r="F1133" s="208" t="s">
        <v>742</v>
      </c>
      <c r="G1133" s="206"/>
      <c r="H1133" s="209">
        <v>16.600000000000001</v>
      </c>
      <c r="I1133" s="210"/>
      <c r="J1133" s="206"/>
      <c r="K1133" s="206"/>
      <c r="L1133" s="211"/>
      <c r="M1133" s="212"/>
      <c r="N1133" s="213"/>
      <c r="O1133" s="213"/>
      <c r="P1133" s="213"/>
      <c r="Q1133" s="213"/>
      <c r="R1133" s="213"/>
      <c r="S1133" s="213"/>
      <c r="T1133" s="214"/>
      <c r="AT1133" s="215" t="s">
        <v>162</v>
      </c>
      <c r="AU1133" s="215" t="s">
        <v>84</v>
      </c>
      <c r="AV1133" s="14" t="s">
        <v>84</v>
      </c>
      <c r="AW1133" s="14" t="s">
        <v>32</v>
      </c>
      <c r="AX1133" s="14" t="s">
        <v>77</v>
      </c>
      <c r="AY1133" s="215" t="s">
        <v>150</v>
      </c>
    </row>
    <row r="1134" spans="1:65" s="13" customFormat="1" ht="11.25">
      <c r="B1134" s="194"/>
      <c r="C1134" s="195"/>
      <c r="D1134" s="196" t="s">
        <v>162</v>
      </c>
      <c r="E1134" s="197" t="s">
        <v>1</v>
      </c>
      <c r="F1134" s="198" t="s">
        <v>712</v>
      </c>
      <c r="G1134" s="195"/>
      <c r="H1134" s="197" t="s">
        <v>1</v>
      </c>
      <c r="I1134" s="199"/>
      <c r="J1134" s="195"/>
      <c r="K1134" s="195"/>
      <c r="L1134" s="200"/>
      <c r="M1134" s="201"/>
      <c r="N1134" s="202"/>
      <c r="O1134" s="202"/>
      <c r="P1134" s="202"/>
      <c r="Q1134" s="202"/>
      <c r="R1134" s="202"/>
      <c r="S1134" s="202"/>
      <c r="T1134" s="203"/>
      <c r="AT1134" s="204" t="s">
        <v>162</v>
      </c>
      <c r="AU1134" s="204" t="s">
        <v>84</v>
      </c>
      <c r="AV1134" s="13" t="s">
        <v>82</v>
      </c>
      <c r="AW1134" s="13" t="s">
        <v>32</v>
      </c>
      <c r="AX1134" s="13" t="s">
        <v>77</v>
      </c>
      <c r="AY1134" s="204" t="s">
        <v>150</v>
      </c>
    </row>
    <row r="1135" spans="1:65" s="14" customFormat="1" ht="11.25">
      <c r="B1135" s="205"/>
      <c r="C1135" s="206"/>
      <c r="D1135" s="196" t="s">
        <v>162</v>
      </c>
      <c r="E1135" s="207" t="s">
        <v>1</v>
      </c>
      <c r="F1135" s="208" t="s">
        <v>743</v>
      </c>
      <c r="G1135" s="206"/>
      <c r="H1135" s="209">
        <v>77.64</v>
      </c>
      <c r="I1135" s="210"/>
      <c r="J1135" s="206"/>
      <c r="K1135" s="206"/>
      <c r="L1135" s="211"/>
      <c r="M1135" s="212"/>
      <c r="N1135" s="213"/>
      <c r="O1135" s="213"/>
      <c r="P1135" s="213"/>
      <c r="Q1135" s="213"/>
      <c r="R1135" s="213"/>
      <c r="S1135" s="213"/>
      <c r="T1135" s="214"/>
      <c r="AT1135" s="215" t="s">
        <v>162</v>
      </c>
      <c r="AU1135" s="215" t="s">
        <v>84</v>
      </c>
      <c r="AV1135" s="14" t="s">
        <v>84</v>
      </c>
      <c r="AW1135" s="14" t="s">
        <v>32</v>
      </c>
      <c r="AX1135" s="14" t="s">
        <v>77</v>
      </c>
      <c r="AY1135" s="215" t="s">
        <v>150</v>
      </c>
    </row>
    <row r="1136" spans="1:65" s="13" customFormat="1" ht="11.25">
      <c r="B1136" s="194"/>
      <c r="C1136" s="195"/>
      <c r="D1136" s="196" t="s">
        <v>162</v>
      </c>
      <c r="E1136" s="197" t="s">
        <v>1</v>
      </c>
      <c r="F1136" s="198" t="s">
        <v>714</v>
      </c>
      <c r="G1136" s="195"/>
      <c r="H1136" s="197" t="s">
        <v>1</v>
      </c>
      <c r="I1136" s="199"/>
      <c r="J1136" s="195"/>
      <c r="K1136" s="195"/>
      <c r="L1136" s="200"/>
      <c r="M1136" s="201"/>
      <c r="N1136" s="202"/>
      <c r="O1136" s="202"/>
      <c r="P1136" s="202"/>
      <c r="Q1136" s="202"/>
      <c r="R1136" s="202"/>
      <c r="S1136" s="202"/>
      <c r="T1136" s="203"/>
      <c r="AT1136" s="204" t="s">
        <v>162</v>
      </c>
      <c r="AU1136" s="204" t="s">
        <v>84</v>
      </c>
      <c r="AV1136" s="13" t="s">
        <v>82</v>
      </c>
      <c r="AW1136" s="13" t="s">
        <v>32</v>
      </c>
      <c r="AX1136" s="13" t="s">
        <v>77</v>
      </c>
      <c r="AY1136" s="204" t="s">
        <v>150</v>
      </c>
    </row>
    <row r="1137" spans="1:65" s="14" customFormat="1" ht="11.25">
      <c r="B1137" s="205"/>
      <c r="C1137" s="206"/>
      <c r="D1137" s="196" t="s">
        <v>162</v>
      </c>
      <c r="E1137" s="207" t="s">
        <v>1</v>
      </c>
      <c r="F1137" s="208" t="s">
        <v>744</v>
      </c>
      <c r="G1137" s="206"/>
      <c r="H1137" s="209">
        <v>135.83000000000001</v>
      </c>
      <c r="I1137" s="210"/>
      <c r="J1137" s="206"/>
      <c r="K1137" s="206"/>
      <c r="L1137" s="211"/>
      <c r="M1137" s="212"/>
      <c r="N1137" s="213"/>
      <c r="O1137" s="213"/>
      <c r="P1137" s="213"/>
      <c r="Q1137" s="213"/>
      <c r="R1137" s="213"/>
      <c r="S1137" s="213"/>
      <c r="T1137" s="214"/>
      <c r="AT1137" s="215" t="s">
        <v>162</v>
      </c>
      <c r="AU1137" s="215" t="s">
        <v>84</v>
      </c>
      <c r="AV1137" s="14" t="s">
        <v>84</v>
      </c>
      <c r="AW1137" s="14" t="s">
        <v>32</v>
      </c>
      <c r="AX1137" s="14" t="s">
        <v>77</v>
      </c>
      <c r="AY1137" s="215" t="s">
        <v>150</v>
      </c>
    </row>
    <row r="1138" spans="1:65" s="15" customFormat="1" ht="11.25">
      <c r="B1138" s="216"/>
      <c r="C1138" s="217"/>
      <c r="D1138" s="196" t="s">
        <v>162</v>
      </c>
      <c r="E1138" s="218" t="s">
        <v>1</v>
      </c>
      <c r="F1138" s="219" t="s">
        <v>166</v>
      </c>
      <c r="G1138" s="217"/>
      <c r="H1138" s="220">
        <v>462.99</v>
      </c>
      <c r="I1138" s="221"/>
      <c r="J1138" s="217"/>
      <c r="K1138" s="217"/>
      <c r="L1138" s="222"/>
      <c r="M1138" s="223"/>
      <c r="N1138" s="224"/>
      <c r="O1138" s="224"/>
      <c r="P1138" s="224"/>
      <c r="Q1138" s="224"/>
      <c r="R1138" s="224"/>
      <c r="S1138" s="224"/>
      <c r="T1138" s="225"/>
      <c r="AT1138" s="226" t="s">
        <v>162</v>
      </c>
      <c r="AU1138" s="226" t="s">
        <v>84</v>
      </c>
      <c r="AV1138" s="15" t="s">
        <v>157</v>
      </c>
      <c r="AW1138" s="15" t="s">
        <v>32</v>
      </c>
      <c r="AX1138" s="15" t="s">
        <v>82</v>
      </c>
      <c r="AY1138" s="226" t="s">
        <v>150</v>
      </c>
    </row>
    <row r="1139" spans="1:65" s="2" customFormat="1" ht="24.2" customHeight="1">
      <c r="A1139" s="34"/>
      <c r="B1139" s="35"/>
      <c r="C1139" s="227" t="s">
        <v>1301</v>
      </c>
      <c r="D1139" s="227" t="s">
        <v>224</v>
      </c>
      <c r="E1139" s="228" t="s">
        <v>1302</v>
      </c>
      <c r="F1139" s="229" t="s">
        <v>1303</v>
      </c>
      <c r="G1139" s="230" t="s">
        <v>155</v>
      </c>
      <c r="H1139" s="231">
        <v>18.669</v>
      </c>
      <c r="I1139" s="232"/>
      <c r="J1139" s="233">
        <f>ROUND(I1139*H1139,2)</f>
        <v>0</v>
      </c>
      <c r="K1139" s="229" t="s">
        <v>156</v>
      </c>
      <c r="L1139" s="234"/>
      <c r="M1139" s="235" t="s">
        <v>1</v>
      </c>
      <c r="N1139" s="236" t="s">
        <v>42</v>
      </c>
      <c r="O1139" s="71"/>
      <c r="P1139" s="190">
        <f>O1139*H1139</f>
        <v>0</v>
      </c>
      <c r="Q1139" s="190">
        <v>2.8999999999999998E-3</v>
      </c>
      <c r="R1139" s="190">
        <f>Q1139*H1139</f>
        <v>5.4140099999999997E-2</v>
      </c>
      <c r="S1139" s="190">
        <v>0</v>
      </c>
      <c r="T1139" s="191">
        <f>S1139*H1139</f>
        <v>0</v>
      </c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R1139" s="192" t="s">
        <v>326</v>
      </c>
      <c r="AT1139" s="192" t="s">
        <v>224</v>
      </c>
      <c r="AU1139" s="192" t="s">
        <v>84</v>
      </c>
      <c r="AY1139" s="17" t="s">
        <v>150</v>
      </c>
      <c r="BE1139" s="193">
        <f>IF(N1139="základní",J1139,0)</f>
        <v>0</v>
      </c>
      <c r="BF1139" s="193">
        <f>IF(N1139="snížená",J1139,0)</f>
        <v>0</v>
      </c>
      <c r="BG1139" s="193">
        <f>IF(N1139="zákl. přenesená",J1139,0)</f>
        <v>0</v>
      </c>
      <c r="BH1139" s="193">
        <f>IF(N1139="sníž. přenesená",J1139,0)</f>
        <v>0</v>
      </c>
      <c r="BI1139" s="193">
        <f>IF(N1139="nulová",J1139,0)</f>
        <v>0</v>
      </c>
      <c r="BJ1139" s="17" t="s">
        <v>82</v>
      </c>
      <c r="BK1139" s="193">
        <f>ROUND(I1139*H1139,2)</f>
        <v>0</v>
      </c>
      <c r="BL1139" s="17" t="s">
        <v>234</v>
      </c>
      <c r="BM1139" s="192" t="s">
        <v>1304</v>
      </c>
    </row>
    <row r="1140" spans="1:65" s="13" customFormat="1" ht="11.25">
      <c r="B1140" s="194"/>
      <c r="C1140" s="195"/>
      <c r="D1140" s="196" t="s">
        <v>162</v>
      </c>
      <c r="E1140" s="197" t="s">
        <v>1</v>
      </c>
      <c r="F1140" s="198" t="s">
        <v>443</v>
      </c>
      <c r="G1140" s="195"/>
      <c r="H1140" s="197" t="s">
        <v>1</v>
      </c>
      <c r="I1140" s="199"/>
      <c r="J1140" s="195"/>
      <c r="K1140" s="195"/>
      <c r="L1140" s="200"/>
      <c r="M1140" s="201"/>
      <c r="N1140" s="202"/>
      <c r="O1140" s="202"/>
      <c r="P1140" s="202"/>
      <c r="Q1140" s="202"/>
      <c r="R1140" s="202"/>
      <c r="S1140" s="202"/>
      <c r="T1140" s="203"/>
      <c r="AT1140" s="204" t="s">
        <v>162</v>
      </c>
      <c r="AU1140" s="204" t="s">
        <v>84</v>
      </c>
      <c r="AV1140" s="13" t="s">
        <v>82</v>
      </c>
      <c r="AW1140" s="13" t="s">
        <v>32</v>
      </c>
      <c r="AX1140" s="13" t="s">
        <v>77</v>
      </c>
      <c r="AY1140" s="204" t="s">
        <v>150</v>
      </c>
    </row>
    <row r="1141" spans="1:65" s="14" customFormat="1" ht="11.25">
      <c r="B1141" s="205"/>
      <c r="C1141" s="206"/>
      <c r="D1141" s="196" t="s">
        <v>162</v>
      </c>
      <c r="E1141" s="207" t="s">
        <v>1</v>
      </c>
      <c r="F1141" s="208" t="s">
        <v>455</v>
      </c>
      <c r="G1141" s="206"/>
      <c r="H1141" s="209">
        <v>7.6</v>
      </c>
      <c r="I1141" s="210"/>
      <c r="J1141" s="206"/>
      <c r="K1141" s="206"/>
      <c r="L1141" s="211"/>
      <c r="M1141" s="212"/>
      <c r="N1141" s="213"/>
      <c r="O1141" s="213"/>
      <c r="P1141" s="213"/>
      <c r="Q1141" s="213"/>
      <c r="R1141" s="213"/>
      <c r="S1141" s="213"/>
      <c r="T1141" s="214"/>
      <c r="AT1141" s="215" t="s">
        <v>162</v>
      </c>
      <c r="AU1141" s="215" t="s">
        <v>84</v>
      </c>
      <c r="AV1141" s="14" t="s">
        <v>84</v>
      </c>
      <c r="AW1141" s="14" t="s">
        <v>32</v>
      </c>
      <c r="AX1141" s="14" t="s">
        <v>77</v>
      </c>
      <c r="AY1141" s="215" t="s">
        <v>150</v>
      </c>
    </row>
    <row r="1142" spans="1:65" s="13" customFormat="1" ht="11.25">
      <c r="B1142" s="194"/>
      <c r="C1142" s="195"/>
      <c r="D1142" s="196" t="s">
        <v>162</v>
      </c>
      <c r="E1142" s="197" t="s">
        <v>1</v>
      </c>
      <c r="F1142" s="198" t="s">
        <v>257</v>
      </c>
      <c r="G1142" s="195"/>
      <c r="H1142" s="197" t="s">
        <v>1</v>
      </c>
      <c r="I1142" s="199"/>
      <c r="J1142" s="195"/>
      <c r="K1142" s="195"/>
      <c r="L1142" s="200"/>
      <c r="M1142" s="201"/>
      <c r="N1142" s="202"/>
      <c r="O1142" s="202"/>
      <c r="P1142" s="202"/>
      <c r="Q1142" s="202"/>
      <c r="R1142" s="202"/>
      <c r="S1142" s="202"/>
      <c r="T1142" s="203"/>
      <c r="AT1142" s="204" t="s">
        <v>162</v>
      </c>
      <c r="AU1142" s="204" t="s">
        <v>84</v>
      </c>
      <c r="AV1142" s="13" t="s">
        <v>82</v>
      </c>
      <c r="AW1142" s="13" t="s">
        <v>32</v>
      </c>
      <c r="AX1142" s="13" t="s">
        <v>77</v>
      </c>
      <c r="AY1142" s="204" t="s">
        <v>150</v>
      </c>
    </row>
    <row r="1143" spans="1:65" s="14" customFormat="1" ht="11.25">
      <c r="B1143" s="205"/>
      <c r="C1143" s="206"/>
      <c r="D1143" s="196" t="s">
        <v>162</v>
      </c>
      <c r="E1143" s="207" t="s">
        <v>1</v>
      </c>
      <c r="F1143" s="208" t="s">
        <v>1300</v>
      </c>
      <c r="G1143" s="206"/>
      <c r="H1143" s="209">
        <v>10.18</v>
      </c>
      <c r="I1143" s="210"/>
      <c r="J1143" s="206"/>
      <c r="K1143" s="206"/>
      <c r="L1143" s="211"/>
      <c r="M1143" s="212"/>
      <c r="N1143" s="213"/>
      <c r="O1143" s="213"/>
      <c r="P1143" s="213"/>
      <c r="Q1143" s="213"/>
      <c r="R1143" s="213"/>
      <c r="S1143" s="213"/>
      <c r="T1143" s="214"/>
      <c r="AT1143" s="215" t="s">
        <v>162</v>
      </c>
      <c r="AU1143" s="215" t="s">
        <v>84</v>
      </c>
      <c r="AV1143" s="14" t="s">
        <v>84</v>
      </c>
      <c r="AW1143" s="14" t="s">
        <v>32</v>
      </c>
      <c r="AX1143" s="14" t="s">
        <v>77</v>
      </c>
      <c r="AY1143" s="215" t="s">
        <v>150</v>
      </c>
    </row>
    <row r="1144" spans="1:65" s="15" customFormat="1" ht="11.25">
      <c r="B1144" s="216"/>
      <c r="C1144" s="217"/>
      <c r="D1144" s="196" t="s">
        <v>162</v>
      </c>
      <c r="E1144" s="218" t="s">
        <v>1</v>
      </c>
      <c r="F1144" s="219" t="s">
        <v>166</v>
      </c>
      <c r="G1144" s="217"/>
      <c r="H1144" s="220">
        <v>17.78</v>
      </c>
      <c r="I1144" s="221"/>
      <c r="J1144" s="217"/>
      <c r="K1144" s="217"/>
      <c r="L1144" s="222"/>
      <c r="M1144" s="223"/>
      <c r="N1144" s="224"/>
      <c r="O1144" s="224"/>
      <c r="P1144" s="224"/>
      <c r="Q1144" s="224"/>
      <c r="R1144" s="224"/>
      <c r="S1144" s="224"/>
      <c r="T1144" s="225"/>
      <c r="AT1144" s="226" t="s">
        <v>162</v>
      </c>
      <c r="AU1144" s="226" t="s">
        <v>84</v>
      </c>
      <c r="AV1144" s="15" t="s">
        <v>157</v>
      </c>
      <c r="AW1144" s="15" t="s">
        <v>32</v>
      </c>
      <c r="AX1144" s="15" t="s">
        <v>82</v>
      </c>
      <c r="AY1144" s="226" t="s">
        <v>150</v>
      </c>
    </row>
    <row r="1145" spans="1:65" s="14" customFormat="1" ht="11.25">
      <c r="B1145" s="205"/>
      <c r="C1145" s="206"/>
      <c r="D1145" s="196" t="s">
        <v>162</v>
      </c>
      <c r="E1145" s="206"/>
      <c r="F1145" s="208" t="s">
        <v>1305</v>
      </c>
      <c r="G1145" s="206"/>
      <c r="H1145" s="209">
        <v>18.669</v>
      </c>
      <c r="I1145" s="210"/>
      <c r="J1145" s="206"/>
      <c r="K1145" s="206"/>
      <c r="L1145" s="211"/>
      <c r="M1145" s="212"/>
      <c r="N1145" s="213"/>
      <c r="O1145" s="213"/>
      <c r="P1145" s="213"/>
      <c r="Q1145" s="213"/>
      <c r="R1145" s="213"/>
      <c r="S1145" s="213"/>
      <c r="T1145" s="214"/>
      <c r="AT1145" s="215" t="s">
        <v>162</v>
      </c>
      <c r="AU1145" s="215" t="s">
        <v>84</v>
      </c>
      <c r="AV1145" s="14" t="s">
        <v>84</v>
      </c>
      <c r="AW1145" s="14" t="s">
        <v>4</v>
      </c>
      <c r="AX1145" s="14" t="s">
        <v>82</v>
      </c>
      <c r="AY1145" s="215" t="s">
        <v>150</v>
      </c>
    </row>
    <row r="1146" spans="1:65" s="2" customFormat="1" ht="33" customHeight="1">
      <c r="A1146" s="34"/>
      <c r="B1146" s="35"/>
      <c r="C1146" s="227" t="s">
        <v>1306</v>
      </c>
      <c r="D1146" s="227" t="s">
        <v>224</v>
      </c>
      <c r="E1146" s="228" t="s">
        <v>1307</v>
      </c>
      <c r="F1146" s="229" t="s">
        <v>1308</v>
      </c>
      <c r="G1146" s="230" t="s">
        <v>155</v>
      </c>
      <c r="H1146" s="231">
        <v>87.14</v>
      </c>
      <c r="I1146" s="232"/>
      <c r="J1146" s="233">
        <f>ROUND(I1146*H1146,2)</f>
        <v>0</v>
      </c>
      <c r="K1146" s="229" t="s">
        <v>156</v>
      </c>
      <c r="L1146" s="234"/>
      <c r="M1146" s="235" t="s">
        <v>1</v>
      </c>
      <c r="N1146" s="236" t="s">
        <v>42</v>
      </c>
      <c r="O1146" s="71"/>
      <c r="P1146" s="190">
        <f>O1146*H1146</f>
        <v>0</v>
      </c>
      <c r="Q1146" s="190">
        <v>7.4000000000000003E-3</v>
      </c>
      <c r="R1146" s="190">
        <f>Q1146*H1146</f>
        <v>0.64483600000000008</v>
      </c>
      <c r="S1146" s="190">
        <v>0</v>
      </c>
      <c r="T1146" s="191">
        <f>S1146*H1146</f>
        <v>0</v>
      </c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R1146" s="192" t="s">
        <v>326</v>
      </c>
      <c r="AT1146" s="192" t="s">
        <v>224</v>
      </c>
      <c r="AU1146" s="192" t="s">
        <v>84</v>
      </c>
      <c r="AY1146" s="17" t="s">
        <v>150</v>
      </c>
      <c r="BE1146" s="193">
        <f>IF(N1146="základní",J1146,0)</f>
        <v>0</v>
      </c>
      <c r="BF1146" s="193">
        <f>IF(N1146="snížená",J1146,0)</f>
        <v>0</v>
      </c>
      <c r="BG1146" s="193">
        <f>IF(N1146="zákl. přenesená",J1146,0)</f>
        <v>0</v>
      </c>
      <c r="BH1146" s="193">
        <f>IF(N1146="sníž. přenesená",J1146,0)</f>
        <v>0</v>
      </c>
      <c r="BI1146" s="193">
        <f>IF(N1146="nulová",J1146,0)</f>
        <v>0</v>
      </c>
      <c r="BJ1146" s="17" t="s">
        <v>82</v>
      </c>
      <c r="BK1146" s="193">
        <f>ROUND(I1146*H1146,2)</f>
        <v>0</v>
      </c>
      <c r="BL1146" s="17" t="s">
        <v>234</v>
      </c>
      <c r="BM1146" s="192" t="s">
        <v>1309</v>
      </c>
    </row>
    <row r="1147" spans="1:65" s="13" customFormat="1" ht="11.25">
      <c r="B1147" s="194"/>
      <c r="C1147" s="195"/>
      <c r="D1147" s="196" t="s">
        <v>162</v>
      </c>
      <c r="E1147" s="197" t="s">
        <v>1</v>
      </c>
      <c r="F1147" s="198" t="s">
        <v>704</v>
      </c>
      <c r="G1147" s="195"/>
      <c r="H1147" s="197" t="s">
        <v>1</v>
      </c>
      <c r="I1147" s="199"/>
      <c r="J1147" s="195"/>
      <c r="K1147" s="195"/>
      <c r="L1147" s="200"/>
      <c r="M1147" s="201"/>
      <c r="N1147" s="202"/>
      <c r="O1147" s="202"/>
      <c r="P1147" s="202"/>
      <c r="Q1147" s="202"/>
      <c r="R1147" s="202"/>
      <c r="S1147" s="202"/>
      <c r="T1147" s="203"/>
      <c r="AT1147" s="204" t="s">
        <v>162</v>
      </c>
      <c r="AU1147" s="204" t="s">
        <v>84</v>
      </c>
      <c r="AV1147" s="13" t="s">
        <v>82</v>
      </c>
      <c r="AW1147" s="13" t="s">
        <v>32</v>
      </c>
      <c r="AX1147" s="13" t="s">
        <v>77</v>
      </c>
      <c r="AY1147" s="204" t="s">
        <v>150</v>
      </c>
    </row>
    <row r="1148" spans="1:65" s="14" customFormat="1" ht="11.25">
      <c r="B1148" s="205"/>
      <c r="C1148" s="206"/>
      <c r="D1148" s="196" t="s">
        <v>162</v>
      </c>
      <c r="E1148" s="207" t="s">
        <v>1</v>
      </c>
      <c r="F1148" s="208" t="s">
        <v>735</v>
      </c>
      <c r="G1148" s="206"/>
      <c r="H1148" s="209">
        <v>82.99</v>
      </c>
      <c r="I1148" s="210"/>
      <c r="J1148" s="206"/>
      <c r="K1148" s="206"/>
      <c r="L1148" s="211"/>
      <c r="M1148" s="212"/>
      <c r="N1148" s="213"/>
      <c r="O1148" s="213"/>
      <c r="P1148" s="213"/>
      <c r="Q1148" s="213"/>
      <c r="R1148" s="213"/>
      <c r="S1148" s="213"/>
      <c r="T1148" s="214"/>
      <c r="AT1148" s="215" t="s">
        <v>162</v>
      </c>
      <c r="AU1148" s="215" t="s">
        <v>84</v>
      </c>
      <c r="AV1148" s="14" t="s">
        <v>84</v>
      </c>
      <c r="AW1148" s="14" t="s">
        <v>32</v>
      </c>
      <c r="AX1148" s="14" t="s">
        <v>82</v>
      </c>
      <c r="AY1148" s="215" t="s">
        <v>150</v>
      </c>
    </row>
    <row r="1149" spans="1:65" s="14" customFormat="1" ht="11.25">
      <c r="B1149" s="205"/>
      <c r="C1149" s="206"/>
      <c r="D1149" s="196" t="s">
        <v>162</v>
      </c>
      <c r="E1149" s="206"/>
      <c r="F1149" s="208" t="s">
        <v>1310</v>
      </c>
      <c r="G1149" s="206"/>
      <c r="H1149" s="209">
        <v>87.14</v>
      </c>
      <c r="I1149" s="210"/>
      <c r="J1149" s="206"/>
      <c r="K1149" s="206"/>
      <c r="L1149" s="211"/>
      <c r="M1149" s="212"/>
      <c r="N1149" s="213"/>
      <c r="O1149" s="213"/>
      <c r="P1149" s="213"/>
      <c r="Q1149" s="213"/>
      <c r="R1149" s="213"/>
      <c r="S1149" s="213"/>
      <c r="T1149" s="214"/>
      <c r="AT1149" s="215" t="s">
        <v>162</v>
      </c>
      <c r="AU1149" s="215" t="s">
        <v>84</v>
      </c>
      <c r="AV1149" s="14" t="s">
        <v>84</v>
      </c>
      <c r="AW1149" s="14" t="s">
        <v>4</v>
      </c>
      <c r="AX1149" s="14" t="s">
        <v>82</v>
      </c>
      <c r="AY1149" s="215" t="s">
        <v>150</v>
      </c>
    </row>
    <row r="1150" spans="1:65" s="2" customFormat="1" ht="33" customHeight="1">
      <c r="A1150" s="34"/>
      <c r="B1150" s="35"/>
      <c r="C1150" s="227" t="s">
        <v>1311</v>
      </c>
      <c r="D1150" s="227" t="s">
        <v>224</v>
      </c>
      <c r="E1150" s="228" t="s">
        <v>1312</v>
      </c>
      <c r="F1150" s="229" t="s">
        <v>1313</v>
      </c>
      <c r="G1150" s="230" t="s">
        <v>155</v>
      </c>
      <c r="H1150" s="231">
        <v>380.33100000000002</v>
      </c>
      <c r="I1150" s="232"/>
      <c r="J1150" s="233">
        <f>ROUND(I1150*H1150,2)</f>
        <v>0</v>
      </c>
      <c r="K1150" s="229" t="s">
        <v>156</v>
      </c>
      <c r="L1150" s="234"/>
      <c r="M1150" s="235" t="s">
        <v>1</v>
      </c>
      <c r="N1150" s="236" t="s">
        <v>42</v>
      </c>
      <c r="O1150" s="71"/>
      <c r="P1150" s="190">
        <f>O1150*H1150</f>
        <v>0</v>
      </c>
      <c r="Q1150" s="190">
        <v>4.4400000000000004E-3</v>
      </c>
      <c r="R1150" s="190">
        <f>Q1150*H1150</f>
        <v>1.6886696400000003</v>
      </c>
      <c r="S1150" s="190">
        <v>0</v>
      </c>
      <c r="T1150" s="191">
        <f>S1150*H1150</f>
        <v>0</v>
      </c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R1150" s="192" t="s">
        <v>326</v>
      </c>
      <c r="AT1150" s="192" t="s">
        <v>224</v>
      </c>
      <c r="AU1150" s="192" t="s">
        <v>84</v>
      </c>
      <c r="AY1150" s="17" t="s">
        <v>150</v>
      </c>
      <c r="BE1150" s="193">
        <f>IF(N1150="základní",J1150,0)</f>
        <v>0</v>
      </c>
      <c r="BF1150" s="193">
        <f>IF(N1150="snížená",J1150,0)</f>
        <v>0</v>
      </c>
      <c r="BG1150" s="193">
        <f>IF(N1150="zákl. přenesená",J1150,0)</f>
        <v>0</v>
      </c>
      <c r="BH1150" s="193">
        <f>IF(N1150="sníž. přenesená",J1150,0)</f>
        <v>0</v>
      </c>
      <c r="BI1150" s="193">
        <f>IF(N1150="nulová",J1150,0)</f>
        <v>0</v>
      </c>
      <c r="BJ1150" s="17" t="s">
        <v>82</v>
      </c>
      <c r="BK1150" s="193">
        <f>ROUND(I1150*H1150,2)</f>
        <v>0</v>
      </c>
      <c r="BL1150" s="17" t="s">
        <v>234</v>
      </c>
      <c r="BM1150" s="192" t="s">
        <v>1314</v>
      </c>
    </row>
    <row r="1151" spans="1:65" s="13" customFormat="1" ht="11.25">
      <c r="B1151" s="194"/>
      <c r="C1151" s="195"/>
      <c r="D1151" s="196" t="s">
        <v>162</v>
      </c>
      <c r="E1151" s="197" t="s">
        <v>1</v>
      </c>
      <c r="F1151" s="198" t="s">
        <v>706</v>
      </c>
      <c r="G1151" s="195"/>
      <c r="H1151" s="197" t="s">
        <v>1</v>
      </c>
      <c r="I1151" s="199"/>
      <c r="J1151" s="195"/>
      <c r="K1151" s="195"/>
      <c r="L1151" s="200"/>
      <c r="M1151" s="201"/>
      <c r="N1151" s="202"/>
      <c r="O1151" s="202"/>
      <c r="P1151" s="202"/>
      <c r="Q1151" s="202"/>
      <c r="R1151" s="202"/>
      <c r="S1151" s="202"/>
      <c r="T1151" s="203"/>
      <c r="AT1151" s="204" t="s">
        <v>162</v>
      </c>
      <c r="AU1151" s="204" t="s">
        <v>84</v>
      </c>
      <c r="AV1151" s="13" t="s">
        <v>82</v>
      </c>
      <c r="AW1151" s="13" t="s">
        <v>32</v>
      </c>
      <c r="AX1151" s="13" t="s">
        <v>77</v>
      </c>
      <c r="AY1151" s="204" t="s">
        <v>150</v>
      </c>
    </row>
    <row r="1152" spans="1:65" s="14" customFormat="1" ht="11.25">
      <c r="B1152" s="205"/>
      <c r="C1152" s="206"/>
      <c r="D1152" s="196" t="s">
        <v>162</v>
      </c>
      <c r="E1152" s="207" t="s">
        <v>1</v>
      </c>
      <c r="F1152" s="208" t="s">
        <v>740</v>
      </c>
      <c r="G1152" s="206"/>
      <c r="H1152" s="209">
        <v>123.07</v>
      </c>
      <c r="I1152" s="210"/>
      <c r="J1152" s="206"/>
      <c r="K1152" s="206"/>
      <c r="L1152" s="211"/>
      <c r="M1152" s="212"/>
      <c r="N1152" s="213"/>
      <c r="O1152" s="213"/>
      <c r="P1152" s="213"/>
      <c r="Q1152" s="213"/>
      <c r="R1152" s="213"/>
      <c r="S1152" s="213"/>
      <c r="T1152" s="214"/>
      <c r="AT1152" s="215" t="s">
        <v>162</v>
      </c>
      <c r="AU1152" s="215" t="s">
        <v>84</v>
      </c>
      <c r="AV1152" s="14" t="s">
        <v>84</v>
      </c>
      <c r="AW1152" s="14" t="s">
        <v>32</v>
      </c>
      <c r="AX1152" s="14" t="s">
        <v>77</v>
      </c>
      <c r="AY1152" s="215" t="s">
        <v>150</v>
      </c>
    </row>
    <row r="1153" spans="1:65" s="13" customFormat="1" ht="11.25">
      <c r="B1153" s="194"/>
      <c r="C1153" s="195"/>
      <c r="D1153" s="196" t="s">
        <v>162</v>
      </c>
      <c r="E1153" s="197" t="s">
        <v>1</v>
      </c>
      <c r="F1153" s="198" t="s">
        <v>708</v>
      </c>
      <c r="G1153" s="195"/>
      <c r="H1153" s="197" t="s">
        <v>1</v>
      </c>
      <c r="I1153" s="199"/>
      <c r="J1153" s="195"/>
      <c r="K1153" s="195"/>
      <c r="L1153" s="200"/>
      <c r="M1153" s="201"/>
      <c r="N1153" s="202"/>
      <c r="O1153" s="202"/>
      <c r="P1153" s="202"/>
      <c r="Q1153" s="202"/>
      <c r="R1153" s="202"/>
      <c r="S1153" s="202"/>
      <c r="T1153" s="203"/>
      <c r="AT1153" s="204" t="s">
        <v>162</v>
      </c>
      <c r="AU1153" s="204" t="s">
        <v>84</v>
      </c>
      <c r="AV1153" s="13" t="s">
        <v>82</v>
      </c>
      <c r="AW1153" s="13" t="s">
        <v>32</v>
      </c>
      <c r="AX1153" s="13" t="s">
        <v>77</v>
      </c>
      <c r="AY1153" s="204" t="s">
        <v>150</v>
      </c>
    </row>
    <row r="1154" spans="1:65" s="14" customFormat="1" ht="11.25">
      <c r="B1154" s="205"/>
      <c r="C1154" s="206"/>
      <c r="D1154" s="196" t="s">
        <v>162</v>
      </c>
      <c r="E1154" s="207" t="s">
        <v>1</v>
      </c>
      <c r="F1154" s="208" t="s">
        <v>741</v>
      </c>
      <c r="G1154" s="206"/>
      <c r="H1154" s="209">
        <v>9.08</v>
      </c>
      <c r="I1154" s="210"/>
      <c r="J1154" s="206"/>
      <c r="K1154" s="206"/>
      <c r="L1154" s="211"/>
      <c r="M1154" s="212"/>
      <c r="N1154" s="213"/>
      <c r="O1154" s="213"/>
      <c r="P1154" s="213"/>
      <c r="Q1154" s="213"/>
      <c r="R1154" s="213"/>
      <c r="S1154" s="213"/>
      <c r="T1154" s="214"/>
      <c r="AT1154" s="215" t="s">
        <v>162</v>
      </c>
      <c r="AU1154" s="215" t="s">
        <v>84</v>
      </c>
      <c r="AV1154" s="14" t="s">
        <v>84</v>
      </c>
      <c r="AW1154" s="14" t="s">
        <v>32</v>
      </c>
      <c r="AX1154" s="14" t="s">
        <v>77</v>
      </c>
      <c r="AY1154" s="215" t="s">
        <v>150</v>
      </c>
    </row>
    <row r="1155" spans="1:65" s="13" customFormat="1" ht="11.25">
      <c r="B1155" s="194"/>
      <c r="C1155" s="195"/>
      <c r="D1155" s="196" t="s">
        <v>162</v>
      </c>
      <c r="E1155" s="197" t="s">
        <v>1</v>
      </c>
      <c r="F1155" s="198" t="s">
        <v>710</v>
      </c>
      <c r="G1155" s="195"/>
      <c r="H1155" s="197" t="s">
        <v>1</v>
      </c>
      <c r="I1155" s="199"/>
      <c r="J1155" s="195"/>
      <c r="K1155" s="195"/>
      <c r="L1155" s="200"/>
      <c r="M1155" s="201"/>
      <c r="N1155" s="202"/>
      <c r="O1155" s="202"/>
      <c r="P1155" s="202"/>
      <c r="Q1155" s="202"/>
      <c r="R1155" s="202"/>
      <c r="S1155" s="202"/>
      <c r="T1155" s="203"/>
      <c r="AT1155" s="204" t="s">
        <v>162</v>
      </c>
      <c r="AU1155" s="204" t="s">
        <v>84</v>
      </c>
      <c r="AV1155" s="13" t="s">
        <v>82</v>
      </c>
      <c r="AW1155" s="13" t="s">
        <v>32</v>
      </c>
      <c r="AX1155" s="13" t="s">
        <v>77</v>
      </c>
      <c r="AY1155" s="204" t="s">
        <v>150</v>
      </c>
    </row>
    <row r="1156" spans="1:65" s="14" customFormat="1" ht="11.25">
      <c r="B1156" s="205"/>
      <c r="C1156" s="206"/>
      <c r="D1156" s="196" t="s">
        <v>162</v>
      </c>
      <c r="E1156" s="207" t="s">
        <v>1</v>
      </c>
      <c r="F1156" s="208" t="s">
        <v>742</v>
      </c>
      <c r="G1156" s="206"/>
      <c r="H1156" s="209">
        <v>16.600000000000001</v>
      </c>
      <c r="I1156" s="210"/>
      <c r="J1156" s="206"/>
      <c r="K1156" s="206"/>
      <c r="L1156" s="211"/>
      <c r="M1156" s="212"/>
      <c r="N1156" s="213"/>
      <c r="O1156" s="213"/>
      <c r="P1156" s="213"/>
      <c r="Q1156" s="213"/>
      <c r="R1156" s="213"/>
      <c r="S1156" s="213"/>
      <c r="T1156" s="214"/>
      <c r="AT1156" s="215" t="s">
        <v>162</v>
      </c>
      <c r="AU1156" s="215" t="s">
        <v>84</v>
      </c>
      <c r="AV1156" s="14" t="s">
        <v>84</v>
      </c>
      <c r="AW1156" s="14" t="s">
        <v>32</v>
      </c>
      <c r="AX1156" s="14" t="s">
        <v>77</v>
      </c>
      <c r="AY1156" s="215" t="s">
        <v>150</v>
      </c>
    </row>
    <row r="1157" spans="1:65" s="13" customFormat="1" ht="11.25">
      <c r="B1157" s="194"/>
      <c r="C1157" s="195"/>
      <c r="D1157" s="196" t="s">
        <v>162</v>
      </c>
      <c r="E1157" s="197" t="s">
        <v>1</v>
      </c>
      <c r="F1157" s="198" t="s">
        <v>712</v>
      </c>
      <c r="G1157" s="195"/>
      <c r="H1157" s="197" t="s">
        <v>1</v>
      </c>
      <c r="I1157" s="199"/>
      <c r="J1157" s="195"/>
      <c r="K1157" s="195"/>
      <c r="L1157" s="200"/>
      <c r="M1157" s="201"/>
      <c r="N1157" s="202"/>
      <c r="O1157" s="202"/>
      <c r="P1157" s="202"/>
      <c r="Q1157" s="202"/>
      <c r="R1157" s="202"/>
      <c r="S1157" s="202"/>
      <c r="T1157" s="203"/>
      <c r="AT1157" s="204" t="s">
        <v>162</v>
      </c>
      <c r="AU1157" s="204" t="s">
        <v>84</v>
      </c>
      <c r="AV1157" s="13" t="s">
        <v>82</v>
      </c>
      <c r="AW1157" s="13" t="s">
        <v>32</v>
      </c>
      <c r="AX1157" s="13" t="s">
        <v>77</v>
      </c>
      <c r="AY1157" s="204" t="s">
        <v>150</v>
      </c>
    </row>
    <row r="1158" spans="1:65" s="14" customFormat="1" ht="11.25">
      <c r="B1158" s="205"/>
      <c r="C1158" s="206"/>
      <c r="D1158" s="196" t="s">
        <v>162</v>
      </c>
      <c r="E1158" s="207" t="s">
        <v>1</v>
      </c>
      <c r="F1158" s="208" t="s">
        <v>743</v>
      </c>
      <c r="G1158" s="206"/>
      <c r="H1158" s="209">
        <v>77.64</v>
      </c>
      <c r="I1158" s="210"/>
      <c r="J1158" s="206"/>
      <c r="K1158" s="206"/>
      <c r="L1158" s="211"/>
      <c r="M1158" s="212"/>
      <c r="N1158" s="213"/>
      <c r="O1158" s="213"/>
      <c r="P1158" s="213"/>
      <c r="Q1158" s="213"/>
      <c r="R1158" s="213"/>
      <c r="S1158" s="213"/>
      <c r="T1158" s="214"/>
      <c r="AT1158" s="215" t="s">
        <v>162</v>
      </c>
      <c r="AU1158" s="215" t="s">
        <v>84</v>
      </c>
      <c r="AV1158" s="14" t="s">
        <v>84</v>
      </c>
      <c r="AW1158" s="14" t="s">
        <v>32</v>
      </c>
      <c r="AX1158" s="14" t="s">
        <v>77</v>
      </c>
      <c r="AY1158" s="215" t="s">
        <v>150</v>
      </c>
    </row>
    <row r="1159" spans="1:65" s="13" customFormat="1" ht="11.25">
      <c r="B1159" s="194"/>
      <c r="C1159" s="195"/>
      <c r="D1159" s="196" t="s">
        <v>162</v>
      </c>
      <c r="E1159" s="197" t="s">
        <v>1</v>
      </c>
      <c r="F1159" s="198" t="s">
        <v>714</v>
      </c>
      <c r="G1159" s="195"/>
      <c r="H1159" s="197" t="s">
        <v>1</v>
      </c>
      <c r="I1159" s="199"/>
      <c r="J1159" s="195"/>
      <c r="K1159" s="195"/>
      <c r="L1159" s="200"/>
      <c r="M1159" s="201"/>
      <c r="N1159" s="202"/>
      <c r="O1159" s="202"/>
      <c r="P1159" s="202"/>
      <c r="Q1159" s="202"/>
      <c r="R1159" s="202"/>
      <c r="S1159" s="202"/>
      <c r="T1159" s="203"/>
      <c r="AT1159" s="204" t="s">
        <v>162</v>
      </c>
      <c r="AU1159" s="204" t="s">
        <v>84</v>
      </c>
      <c r="AV1159" s="13" t="s">
        <v>82</v>
      </c>
      <c r="AW1159" s="13" t="s">
        <v>32</v>
      </c>
      <c r="AX1159" s="13" t="s">
        <v>77</v>
      </c>
      <c r="AY1159" s="204" t="s">
        <v>150</v>
      </c>
    </row>
    <row r="1160" spans="1:65" s="14" customFormat="1" ht="11.25">
      <c r="B1160" s="205"/>
      <c r="C1160" s="206"/>
      <c r="D1160" s="196" t="s">
        <v>162</v>
      </c>
      <c r="E1160" s="207" t="s">
        <v>1</v>
      </c>
      <c r="F1160" s="208" t="s">
        <v>744</v>
      </c>
      <c r="G1160" s="206"/>
      <c r="H1160" s="209">
        <v>135.83000000000001</v>
      </c>
      <c r="I1160" s="210"/>
      <c r="J1160" s="206"/>
      <c r="K1160" s="206"/>
      <c r="L1160" s="211"/>
      <c r="M1160" s="212"/>
      <c r="N1160" s="213"/>
      <c r="O1160" s="213"/>
      <c r="P1160" s="213"/>
      <c r="Q1160" s="213"/>
      <c r="R1160" s="213"/>
      <c r="S1160" s="213"/>
      <c r="T1160" s="214"/>
      <c r="AT1160" s="215" t="s">
        <v>162</v>
      </c>
      <c r="AU1160" s="215" t="s">
        <v>84</v>
      </c>
      <c r="AV1160" s="14" t="s">
        <v>84</v>
      </c>
      <c r="AW1160" s="14" t="s">
        <v>32</v>
      </c>
      <c r="AX1160" s="14" t="s">
        <v>77</v>
      </c>
      <c r="AY1160" s="215" t="s">
        <v>150</v>
      </c>
    </row>
    <row r="1161" spans="1:65" s="15" customFormat="1" ht="11.25">
      <c r="B1161" s="216"/>
      <c r="C1161" s="217"/>
      <c r="D1161" s="196" t="s">
        <v>162</v>
      </c>
      <c r="E1161" s="218" t="s">
        <v>1</v>
      </c>
      <c r="F1161" s="219" t="s">
        <v>166</v>
      </c>
      <c r="G1161" s="217"/>
      <c r="H1161" s="220">
        <v>362.22</v>
      </c>
      <c r="I1161" s="221"/>
      <c r="J1161" s="217"/>
      <c r="K1161" s="217"/>
      <c r="L1161" s="222"/>
      <c r="M1161" s="223"/>
      <c r="N1161" s="224"/>
      <c r="O1161" s="224"/>
      <c r="P1161" s="224"/>
      <c r="Q1161" s="224"/>
      <c r="R1161" s="224"/>
      <c r="S1161" s="224"/>
      <c r="T1161" s="225"/>
      <c r="AT1161" s="226" t="s">
        <v>162</v>
      </c>
      <c r="AU1161" s="226" t="s">
        <v>84</v>
      </c>
      <c r="AV1161" s="15" t="s">
        <v>157</v>
      </c>
      <c r="AW1161" s="15" t="s">
        <v>32</v>
      </c>
      <c r="AX1161" s="15" t="s">
        <v>82</v>
      </c>
      <c r="AY1161" s="226" t="s">
        <v>150</v>
      </c>
    </row>
    <row r="1162" spans="1:65" s="14" customFormat="1" ht="11.25">
      <c r="B1162" s="205"/>
      <c r="C1162" s="206"/>
      <c r="D1162" s="196" t="s">
        <v>162</v>
      </c>
      <c r="E1162" s="206"/>
      <c r="F1162" s="208" t="s">
        <v>1315</v>
      </c>
      <c r="G1162" s="206"/>
      <c r="H1162" s="209">
        <v>380.33100000000002</v>
      </c>
      <c r="I1162" s="210"/>
      <c r="J1162" s="206"/>
      <c r="K1162" s="206"/>
      <c r="L1162" s="211"/>
      <c r="M1162" s="212"/>
      <c r="N1162" s="213"/>
      <c r="O1162" s="213"/>
      <c r="P1162" s="213"/>
      <c r="Q1162" s="213"/>
      <c r="R1162" s="213"/>
      <c r="S1162" s="213"/>
      <c r="T1162" s="214"/>
      <c r="AT1162" s="215" t="s">
        <v>162</v>
      </c>
      <c r="AU1162" s="215" t="s">
        <v>84</v>
      </c>
      <c r="AV1162" s="14" t="s">
        <v>84</v>
      </c>
      <c r="AW1162" s="14" t="s">
        <v>4</v>
      </c>
      <c r="AX1162" s="14" t="s">
        <v>82</v>
      </c>
      <c r="AY1162" s="215" t="s">
        <v>150</v>
      </c>
    </row>
    <row r="1163" spans="1:65" s="2" customFormat="1" ht="24.2" customHeight="1">
      <c r="A1163" s="34"/>
      <c r="B1163" s="35"/>
      <c r="C1163" s="181" t="s">
        <v>1316</v>
      </c>
      <c r="D1163" s="181" t="s">
        <v>152</v>
      </c>
      <c r="E1163" s="182" t="s">
        <v>1317</v>
      </c>
      <c r="F1163" s="183" t="s">
        <v>1318</v>
      </c>
      <c r="G1163" s="184" t="s">
        <v>155</v>
      </c>
      <c r="H1163" s="185">
        <v>11.73</v>
      </c>
      <c r="I1163" s="186"/>
      <c r="J1163" s="187">
        <f>ROUND(I1163*H1163,2)</f>
        <v>0</v>
      </c>
      <c r="K1163" s="183" t="s">
        <v>156</v>
      </c>
      <c r="L1163" s="39"/>
      <c r="M1163" s="188" t="s">
        <v>1</v>
      </c>
      <c r="N1163" s="189" t="s">
        <v>42</v>
      </c>
      <c r="O1163" s="71"/>
      <c r="P1163" s="190">
        <f>O1163*H1163</f>
        <v>0</v>
      </c>
      <c r="Q1163" s="190">
        <v>6.0000000000000001E-3</v>
      </c>
      <c r="R1163" s="190">
        <f>Q1163*H1163</f>
        <v>7.0379999999999998E-2</v>
      </c>
      <c r="S1163" s="190">
        <v>0</v>
      </c>
      <c r="T1163" s="191">
        <f>S1163*H1163</f>
        <v>0</v>
      </c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R1163" s="192" t="s">
        <v>234</v>
      </c>
      <c r="AT1163" s="192" t="s">
        <v>152</v>
      </c>
      <c r="AU1163" s="192" t="s">
        <v>84</v>
      </c>
      <c r="AY1163" s="17" t="s">
        <v>150</v>
      </c>
      <c r="BE1163" s="193">
        <f>IF(N1163="základní",J1163,0)</f>
        <v>0</v>
      </c>
      <c r="BF1163" s="193">
        <f>IF(N1163="snížená",J1163,0)</f>
        <v>0</v>
      </c>
      <c r="BG1163" s="193">
        <f>IF(N1163="zákl. přenesená",J1163,0)</f>
        <v>0</v>
      </c>
      <c r="BH1163" s="193">
        <f>IF(N1163="sníž. přenesená",J1163,0)</f>
        <v>0</v>
      </c>
      <c r="BI1163" s="193">
        <f>IF(N1163="nulová",J1163,0)</f>
        <v>0</v>
      </c>
      <c r="BJ1163" s="17" t="s">
        <v>82</v>
      </c>
      <c r="BK1163" s="193">
        <f>ROUND(I1163*H1163,2)</f>
        <v>0</v>
      </c>
      <c r="BL1163" s="17" t="s">
        <v>234</v>
      </c>
      <c r="BM1163" s="192" t="s">
        <v>1319</v>
      </c>
    </row>
    <row r="1164" spans="1:65" s="13" customFormat="1" ht="11.25">
      <c r="B1164" s="194"/>
      <c r="C1164" s="195"/>
      <c r="D1164" s="196" t="s">
        <v>162</v>
      </c>
      <c r="E1164" s="197" t="s">
        <v>1</v>
      </c>
      <c r="F1164" s="198" t="s">
        <v>1320</v>
      </c>
      <c r="G1164" s="195"/>
      <c r="H1164" s="197" t="s">
        <v>1</v>
      </c>
      <c r="I1164" s="199"/>
      <c r="J1164" s="195"/>
      <c r="K1164" s="195"/>
      <c r="L1164" s="200"/>
      <c r="M1164" s="201"/>
      <c r="N1164" s="202"/>
      <c r="O1164" s="202"/>
      <c r="P1164" s="202"/>
      <c r="Q1164" s="202"/>
      <c r="R1164" s="202"/>
      <c r="S1164" s="202"/>
      <c r="T1164" s="203"/>
      <c r="AT1164" s="204" t="s">
        <v>162</v>
      </c>
      <c r="AU1164" s="204" t="s">
        <v>84</v>
      </c>
      <c r="AV1164" s="13" t="s">
        <v>82</v>
      </c>
      <c r="AW1164" s="13" t="s">
        <v>32</v>
      </c>
      <c r="AX1164" s="13" t="s">
        <v>77</v>
      </c>
      <c r="AY1164" s="204" t="s">
        <v>150</v>
      </c>
    </row>
    <row r="1165" spans="1:65" s="14" customFormat="1" ht="11.25">
      <c r="B1165" s="205"/>
      <c r="C1165" s="206"/>
      <c r="D1165" s="196" t="s">
        <v>162</v>
      </c>
      <c r="E1165" s="207" t="s">
        <v>1</v>
      </c>
      <c r="F1165" s="208" t="s">
        <v>1321</v>
      </c>
      <c r="G1165" s="206"/>
      <c r="H1165" s="209">
        <v>11.73</v>
      </c>
      <c r="I1165" s="210"/>
      <c r="J1165" s="206"/>
      <c r="K1165" s="206"/>
      <c r="L1165" s="211"/>
      <c r="M1165" s="212"/>
      <c r="N1165" s="213"/>
      <c r="O1165" s="213"/>
      <c r="P1165" s="213"/>
      <c r="Q1165" s="213"/>
      <c r="R1165" s="213"/>
      <c r="S1165" s="213"/>
      <c r="T1165" s="214"/>
      <c r="AT1165" s="215" t="s">
        <v>162</v>
      </c>
      <c r="AU1165" s="215" t="s">
        <v>84</v>
      </c>
      <c r="AV1165" s="14" t="s">
        <v>84</v>
      </c>
      <c r="AW1165" s="14" t="s">
        <v>32</v>
      </c>
      <c r="AX1165" s="14" t="s">
        <v>82</v>
      </c>
      <c r="AY1165" s="215" t="s">
        <v>150</v>
      </c>
    </row>
    <row r="1166" spans="1:65" s="2" customFormat="1" ht="24.2" customHeight="1">
      <c r="A1166" s="34"/>
      <c r="B1166" s="35"/>
      <c r="C1166" s="227" t="s">
        <v>1322</v>
      </c>
      <c r="D1166" s="227" t="s">
        <v>224</v>
      </c>
      <c r="E1166" s="228" t="s">
        <v>1323</v>
      </c>
      <c r="F1166" s="229" t="s">
        <v>1324</v>
      </c>
      <c r="G1166" s="230" t="s">
        <v>155</v>
      </c>
      <c r="H1166" s="231">
        <v>11.73</v>
      </c>
      <c r="I1166" s="232"/>
      <c r="J1166" s="233">
        <f>ROUND(I1166*H1166,2)</f>
        <v>0</v>
      </c>
      <c r="K1166" s="229" t="s">
        <v>156</v>
      </c>
      <c r="L1166" s="234"/>
      <c r="M1166" s="235" t="s">
        <v>1</v>
      </c>
      <c r="N1166" s="236" t="s">
        <v>42</v>
      </c>
      <c r="O1166" s="71"/>
      <c r="P1166" s="190">
        <f>O1166*H1166</f>
        <v>0</v>
      </c>
      <c r="Q1166" s="190">
        <v>3.5000000000000001E-3</v>
      </c>
      <c r="R1166" s="190">
        <f>Q1166*H1166</f>
        <v>4.1055000000000001E-2</v>
      </c>
      <c r="S1166" s="190">
        <v>0</v>
      </c>
      <c r="T1166" s="191">
        <f>S1166*H1166</f>
        <v>0</v>
      </c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  <c r="AR1166" s="192" t="s">
        <v>326</v>
      </c>
      <c r="AT1166" s="192" t="s">
        <v>224</v>
      </c>
      <c r="AU1166" s="192" t="s">
        <v>84</v>
      </c>
      <c r="AY1166" s="17" t="s">
        <v>150</v>
      </c>
      <c r="BE1166" s="193">
        <f>IF(N1166="základní",J1166,0)</f>
        <v>0</v>
      </c>
      <c r="BF1166" s="193">
        <f>IF(N1166="snížená",J1166,0)</f>
        <v>0</v>
      </c>
      <c r="BG1166" s="193">
        <f>IF(N1166="zákl. přenesená",J1166,0)</f>
        <v>0</v>
      </c>
      <c r="BH1166" s="193">
        <f>IF(N1166="sníž. přenesená",J1166,0)</f>
        <v>0</v>
      </c>
      <c r="BI1166" s="193">
        <f>IF(N1166="nulová",J1166,0)</f>
        <v>0</v>
      </c>
      <c r="BJ1166" s="17" t="s">
        <v>82</v>
      </c>
      <c r="BK1166" s="193">
        <f>ROUND(I1166*H1166,2)</f>
        <v>0</v>
      </c>
      <c r="BL1166" s="17" t="s">
        <v>234</v>
      </c>
      <c r="BM1166" s="192" t="s">
        <v>1325</v>
      </c>
    </row>
    <row r="1167" spans="1:65" s="2" customFormat="1" ht="24.2" customHeight="1">
      <c r="A1167" s="34"/>
      <c r="B1167" s="35"/>
      <c r="C1167" s="181" t="s">
        <v>1326</v>
      </c>
      <c r="D1167" s="181" t="s">
        <v>152</v>
      </c>
      <c r="E1167" s="182" t="s">
        <v>1327</v>
      </c>
      <c r="F1167" s="183" t="s">
        <v>1328</v>
      </c>
      <c r="G1167" s="184" t="s">
        <v>155</v>
      </c>
      <c r="H1167" s="185">
        <v>17.899999999999999</v>
      </c>
      <c r="I1167" s="186"/>
      <c r="J1167" s="187">
        <f>ROUND(I1167*H1167,2)</f>
        <v>0</v>
      </c>
      <c r="K1167" s="183" t="s">
        <v>156</v>
      </c>
      <c r="L1167" s="39"/>
      <c r="M1167" s="188" t="s">
        <v>1</v>
      </c>
      <c r="N1167" s="189" t="s">
        <v>42</v>
      </c>
      <c r="O1167" s="71"/>
      <c r="P1167" s="190">
        <f>O1167*H1167</f>
        <v>0</v>
      </c>
      <c r="Q1167" s="190">
        <v>2.2000000000000001E-4</v>
      </c>
      <c r="R1167" s="190">
        <f>Q1167*H1167</f>
        <v>3.9379999999999997E-3</v>
      </c>
      <c r="S1167" s="190">
        <v>0</v>
      </c>
      <c r="T1167" s="191">
        <f>S1167*H1167</f>
        <v>0</v>
      </c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R1167" s="192" t="s">
        <v>234</v>
      </c>
      <c r="AT1167" s="192" t="s">
        <v>152</v>
      </c>
      <c r="AU1167" s="192" t="s">
        <v>84</v>
      </c>
      <c r="AY1167" s="17" t="s">
        <v>150</v>
      </c>
      <c r="BE1167" s="193">
        <f>IF(N1167="základní",J1167,0)</f>
        <v>0</v>
      </c>
      <c r="BF1167" s="193">
        <f>IF(N1167="snížená",J1167,0)</f>
        <v>0</v>
      </c>
      <c r="BG1167" s="193">
        <f>IF(N1167="zákl. přenesená",J1167,0)</f>
        <v>0</v>
      </c>
      <c r="BH1167" s="193">
        <f>IF(N1167="sníž. přenesená",J1167,0)</f>
        <v>0</v>
      </c>
      <c r="BI1167" s="193">
        <f>IF(N1167="nulová",J1167,0)</f>
        <v>0</v>
      </c>
      <c r="BJ1167" s="17" t="s">
        <v>82</v>
      </c>
      <c r="BK1167" s="193">
        <f>ROUND(I1167*H1167,2)</f>
        <v>0</v>
      </c>
      <c r="BL1167" s="17" t="s">
        <v>234</v>
      </c>
      <c r="BM1167" s="192" t="s">
        <v>1329</v>
      </c>
    </row>
    <row r="1168" spans="1:65" s="13" customFormat="1" ht="11.25">
      <c r="B1168" s="194"/>
      <c r="C1168" s="195"/>
      <c r="D1168" s="196" t="s">
        <v>162</v>
      </c>
      <c r="E1168" s="197" t="s">
        <v>1</v>
      </c>
      <c r="F1168" s="198" t="s">
        <v>1330</v>
      </c>
      <c r="G1168" s="195"/>
      <c r="H1168" s="197" t="s">
        <v>1</v>
      </c>
      <c r="I1168" s="199"/>
      <c r="J1168" s="195"/>
      <c r="K1168" s="195"/>
      <c r="L1168" s="200"/>
      <c r="M1168" s="201"/>
      <c r="N1168" s="202"/>
      <c r="O1168" s="202"/>
      <c r="P1168" s="202"/>
      <c r="Q1168" s="202"/>
      <c r="R1168" s="202"/>
      <c r="S1168" s="202"/>
      <c r="T1168" s="203"/>
      <c r="AT1168" s="204" t="s">
        <v>162</v>
      </c>
      <c r="AU1168" s="204" t="s">
        <v>84</v>
      </c>
      <c r="AV1168" s="13" t="s">
        <v>82</v>
      </c>
      <c r="AW1168" s="13" t="s">
        <v>32</v>
      </c>
      <c r="AX1168" s="13" t="s">
        <v>77</v>
      </c>
      <c r="AY1168" s="204" t="s">
        <v>150</v>
      </c>
    </row>
    <row r="1169" spans="1:65" s="14" customFormat="1" ht="11.25">
      <c r="B1169" s="205"/>
      <c r="C1169" s="206"/>
      <c r="D1169" s="196" t="s">
        <v>162</v>
      </c>
      <c r="E1169" s="207" t="s">
        <v>1</v>
      </c>
      <c r="F1169" s="208" t="s">
        <v>1331</v>
      </c>
      <c r="G1169" s="206"/>
      <c r="H1169" s="209">
        <v>17.899999999999999</v>
      </c>
      <c r="I1169" s="210"/>
      <c r="J1169" s="206"/>
      <c r="K1169" s="206"/>
      <c r="L1169" s="211"/>
      <c r="M1169" s="212"/>
      <c r="N1169" s="213"/>
      <c r="O1169" s="213"/>
      <c r="P1169" s="213"/>
      <c r="Q1169" s="213"/>
      <c r="R1169" s="213"/>
      <c r="S1169" s="213"/>
      <c r="T1169" s="214"/>
      <c r="AT1169" s="215" t="s">
        <v>162</v>
      </c>
      <c r="AU1169" s="215" t="s">
        <v>84</v>
      </c>
      <c r="AV1169" s="14" t="s">
        <v>84</v>
      </c>
      <c r="AW1169" s="14" t="s">
        <v>32</v>
      </c>
      <c r="AX1169" s="14" t="s">
        <v>82</v>
      </c>
      <c r="AY1169" s="215" t="s">
        <v>150</v>
      </c>
    </row>
    <row r="1170" spans="1:65" s="2" customFormat="1" ht="24.2" customHeight="1">
      <c r="A1170" s="34"/>
      <c r="B1170" s="35"/>
      <c r="C1170" s="227" t="s">
        <v>1332</v>
      </c>
      <c r="D1170" s="227" t="s">
        <v>224</v>
      </c>
      <c r="E1170" s="228" t="s">
        <v>1333</v>
      </c>
      <c r="F1170" s="229" t="s">
        <v>1334</v>
      </c>
      <c r="G1170" s="230" t="s">
        <v>155</v>
      </c>
      <c r="H1170" s="231">
        <v>18.795000000000002</v>
      </c>
      <c r="I1170" s="232"/>
      <c r="J1170" s="233">
        <f>ROUND(I1170*H1170,2)</f>
        <v>0</v>
      </c>
      <c r="K1170" s="229" t="s">
        <v>156</v>
      </c>
      <c r="L1170" s="234"/>
      <c r="M1170" s="235" t="s">
        <v>1</v>
      </c>
      <c r="N1170" s="236" t="s">
        <v>42</v>
      </c>
      <c r="O1170" s="71"/>
      <c r="P1170" s="190">
        <f>O1170*H1170</f>
        <v>0</v>
      </c>
      <c r="Q1170" s="190">
        <v>6.4999999999999997E-3</v>
      </c>
      <c r="R1170" s="190">
        <f>Q1170*H1170</f>
        <v>0.12216750000000001</v>
      </c>
      <c r="S1170" s="190">
        <v>0</v>
      </c>
      <c r="T1170" s="191">
        <f>S1170*H1170</f>
        <v>0</v>
      </c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R1170" s="192" t="s">
        <v>326</v>
      </c>
      <c r="AT1170" s="192" t="s">
        <v>224</v>
      </c>
      <c r="AU1170" s="192" t="s">
        <v>84</v>
      </c>
      <c r="AY1170" s="17" t="s">
        <v>150</v>
      </c>
      <c r="BE1170" s="193">
        <f>IF(N1170="základní",J1170,0)</f>
        <v>0</v>
      </c>
      <c r="BF1170" s="193">
        <f>IF(N1170="snížená",J1170,0)</f>
        <v>0</v>
      </c>
      <c r="BG1170" s="193">
        <f>IF(N1170="zákl. přenesená",J1170,0)</f>
        <v>0</v>
      </c>
      <c r="BH1170" s="193">
        <f>IF(N1170="sníž. přenesená",J1170,0)</f>
        <v>0</v>
      </c>
      <c r="BI1170" s="193">
        <f>IF(N1170="nulová",J1170,0)</f>
        <v>0</v>
      </c>
      <c r="BJ1170" s="17" t="s">
        <v>82</v>
      </c>
      <c r="BK1170" s="193">
        <f>ROUND(I1170*H1170,2)</f>
        <v>0</v>
      </c>
      <c r="BL1170" s="17" t="s">
        <v>234</v>
      </c>
      <c r="BM1170" s="192" t="s">
        <v>1335</v>
      </c>
    </row>
    <row r="1171" spans="1:65" s="14" customFormat="1" ht="11.25">
      <c r="B1171" s="205"/>
      <c r="C1171" s="206"/>
      <c r="D1171" s="196" t="s">
        <v>162</v>
      </c>
      <c r="E1171" s="206"/>
      <c r="F1171" s="208" t="s">
        <v>1336</v>
      </c>
      <c r="G1171" s="206"/>
      <c r="H1171" s="209">
        <v>18.795000000000002</v>
      </c>
      <c r="I1171" s="210"/>
      <c r="J1171" s="206"/>
      <c r="K1171" s="206"/>
      <c r="L1171" s="211"/>
      <c r="M1171" s="212"/>
      <c r="N1171" s="213"/>
      <c r="O1171" s="213"/>
      <c r="P1171" s="213"/>
      <c r="Q1171" s="213"/>
      <c r="R1171" s="213"/>
      <c r="S1171" s="213"/>
      <c r="T1171" s="214"/>
      <c r="AT1171" s="215" t="s">
        <v>162</v>
      </c>
      <c r="AU1171" s="215" t="s">
        <v>84</v>
      </c>
      <c r="AV1171" s="14" t="s">
        <v>84</v>
      </c>
      <c r="AW1171" s="14" t="s">
        <v>4</v>
      </c>
      <c r="AX1171" s="14" t="s">
        <v>82</v>
      </c>
      <c r="AY1171" s="215" t="s">
        <v>150</v>
      </c>
    </row>
    <row r="1172" spans="1:65" s="2" customFormat="1" ht="33" customHeight="1">
      <c r="A1172" s="34"/>
      <c r="B1172" s="35"/>
      <c r="C1172" s="181" t="s">
        <v>1337</v>
      </c>
      <c r="D1172" s="181" t="s">
        <v>152</v>
      </c>
      <c r="E1172" s="182" t="s">
        <v>1338</v>
      </c>
      <c r="F1172" s="183" t="s">
        <v>1339</v>
      </c>
      <c r="G1172" s="184" t="s">
        <v>209</v>
      </c>
      <c r="H1172" s="185">
        <v>2.6520000000000001</v>
      </c>
      <c r="I1172" s="186"/>
      <c r="J1172" s="187">
        <f>ROUND(I1172*H1172,2)</f>
        <v>0</v>
      </c>
      <c r="K1172" s="183" t="s">
        <v>156</v>
      </c>
      <c r="L1172" s="39"/>
      <c r="M1172" s="188" t="s">
        <v>1</v>
      </c>
      <c r="N1172" s="189" t="s">
        <v>42</v>
      </c>
      <c r="O1172" s="71"/>
      <c r="P1172" s="190">
        <f>O1172*H1172</f>
        <v>0</v>
      </c>
      <c r="Q1172" s="190">
        <v>0</v>
      </c>
      <c r="R1172" s="190">
        <f>Q1172*H1172</f>
        <v>0</v>
      </c>
      <c r="S1172" s="190">
        <v>0</v>
      </c>
      <c r="T1172" s="191">
        <f>S1172*H1172</f>
        <v>0</v>
      </c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R1172" s="192" t="s">
        <v>234</v>
      </c>
      <c r="AT1172" s="192" t="s">
        <v>152</v>
      </c>
      <c r="AU1172" s="192" t="s">
        <v>84</v>
      </c>
      <c r="AY1172" s="17" t="s">
        <v>150</v>
      </c>
      <c r="BE1172" s="193">
        <f>IF(N1172="základní",J1172,0)</f>
        <v>0</v>
      </c>
      <c r="BF1172" s="193">
        <f>IF(N1172="snížená",J1172,0)</f>
        <v>0</v>
      </c>
      <c r="BG1172" s="193">
        <f>IF(N1172="zákl. přenesená",J1172,0)</f>
        <v>0</v>
      </c>
      <c r="BH1172" s="193">
        <f>IF(N1172="sníž. přenesená",J1172,0)</f>
        <v>0</v>
      </c>
      <c r="BI1172" s="193">
        <f>IF(N1172="nulová",J1172,0)</f>
        <v>0</v>
      </c>
      <c r="BJ1172" s="17" t="s">
        <v>82</v>
      </c>
      <c r="BK1172" s="193">
        <f>ROUND(I1172*H1172,2)</f>
        <v>0</v>
      </c>
      <c r="BL1172" s="17" t="s">
        <v>234</v>
      </c>
      <c r="BM1172" s="192" t="s">
        <v>1340</v>
      </c>
    </row>
    <row r="1173" spans="1:65" s="12" customFormat="1" ht="22.9" customHeight="1">
      <c r="B1173" s="165"/>
      <c r="C1173" s="166"/>
      <c r="D1173" s="167" t="s">
        <v>76</v>
      </c>
      <c r="E1173" s="179" t="s">
        <v>1341</v>
      </c>
      <c r="F1173" s="179" t="s">
        <v>1342</v>
      </c>
      <c r="G1173" s="166"/>
      <c r="H1173" s="166"/>
      <c r="I1173" s="169"/>
      <c r="J1173" s="180">
        <f>BK1173</f>
        <v>0</v>
      </c>
      <c r="K1173" s="166"/>
      <c r="L1173" s="171"/>
      <c r="M1173" s="172"/>
      <c r="N1173" s="173"/>
      <c r="O1173" s="173"/>
      <c r="P1173" s="174">
        <f>SUM(P1174:P1193)</f>
        <v>0</v>
      </c>
      <c r="Q1173" s="173"/>
      <c r="R1173" s="174">
        <f>SUM(R1174:R1193)</f>
        <v>4.7869000000000002E-2</v>
      </c>
      <c r="S1173" s="173"/>
      <c r="T1173" s="175">
        <f>SUM(T1174:T1193)</f>
        <v>0.51097999999999999</v>
      </c>
      <c r="AR1173" s="176" t="s">
        <v>84</v>
      </c>
      <c r="AT1173" s="177" t="s">
        <v>76</v>
      </c>
      <c r="AU1173" s="177" t="s">
        <v>82</v>
      </c>
      <c r="AY1173" s="176" t="s">
        <v>150</v>
      </c>
      <c r="BK1173" s="178">
        <f>SUM(BK1174:BK1193)</f>
        <v>0</v>
      </c>
    </row>
    <row r="1174" spans="1:65" s="2" customFormat="1" ht="21.75" customHeight="1">
      <c r="A1174" s="34"/>
      <c r="B1174" s="35"/>
      <c r="C1174" s="181" t="s">
        <v>1343</v>
      </c>
      <c r="D1174" s="181" t="s">
        <v>152</v>
      </c>
      <c r="E1174" s="182" t="s">
        <v>1344</v>
      </c>
      <c r="F1174" s="183" t="s">
        <v>1345</v>
      </c>
      <c r="G1174" s="184" t="s">
        <v>394</v>
      </c>
      <c r="H1174" s="185">
        <v>8.8000000000000007</v>
      </c>
      <c r="I1174" s="186"/>
      <c r="J1174" s="187">
        <f>ROUND(I1174*H1174,2)</f>
        <v>0</v>
      </c>
      <c r="K1174" s="183" t="s">
        <v>156</v>
      </c>
      <c r="L1174" s="39"/>
      <c r="M1174" s="188" t="s">
        <v>1</v>
      </c>
      <c r="N1174" s="189" t="s">
        <v>42</v>
      </c>
      <c r="O1174" s="71"/>
      <c r="P1174" s="190">
        <f>O1174*H1174</f>
        <v>0</v>
      </c>
      <c r="Q1174" s="190">
        <v>0</v>
      </c>
      <c r="R1174" s="190">
        <f>Q1174*H1174</f>
        <v>0</v>
      </c>
      <c r="S1174" s="190">
        <v>2.6700000000000002E-2</v>
      </c>
      <c r="T1174" s="191">
        <f>S1174*H1174</f>
        <v>0.23496000000000003</v>
      </c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R1174" s="192" t="s">
        <v>234</v>
      </c>
      <c r="AT1174" s="192" t="s">
        <v>152</v>
      </c>
      <c r="AU1174" s="192" t="s">
        <v>84</v>
      </c>
      <c r="AY1174" s="17" t="s">
        <v>150</v>
      </c>
      <c r="BE1174" s="193">
        <f>IF(N1174="základní",J1174,0)</f>
        <v>0</v>
      </c>
      <c r="BF1174" s="193">
        <f>IF(N1174="snížená",J1174,0)</f>
        <v>0</v>
      </c>
      <c r="BG1174" s="193">
        <f>IF(N1174="zákl. přenesená",J1174,0)</f>
        <v>0</v>
      </c>
      <c r="BH1174" s="193">
        <f>IF(N1174="sníž. přenesená",J1174,0)</f>
        <v>0</v>
      </c>
      <c r="BI1174" s="193">
        <f>IF(N1174="nulová",J1174,0)</f>
        <v>0</v>
      </c>
      <c r="BJ1174" s="17" t="s">
        <v>82</v>
      </c>
      <c r="BK1174" s="193">
        <f>ROUND(I1174*H1174,2)</f>
        <v>0</v>
      </c>
      <c r="BL1174" s="17" t="s">
        <v>234</v>
      </c>
      <c r="BM1174" s="192" t="s">
        <v>1346</v>
      </c>
    </row>
    <row r="1175" spans="1:65" s="13" customFormat="1" ht="11.25">
      <c r="B1175" s="194"/>
      <c r="C1175" s="195"/>
      <c r="D1175" s="196" t="s">
        <v>162</v>
      </c>
      <c r="E1175" s="197" t="s">
        <v>1</v>
      </c>
      <c r="F1175" s="198" t="s">
        <v>177</v>
      </c>
      <c r="G1175" s="195"/>
      <c r="H1175" s="197" t="s">
        <v>1</v>
      </c>
      <c r="I1175" s="199"/>
      <c r="J1175" s="195"/>
      <c r="K1175" s="195"/>
      <c r="L1175" s="200"/>
      <c r="M1175" s="201"/>
      <c r="N1175" s="202"/>
      <c r="O1175" s="202"/>
      <c r="P1175" s="202"/>
      <c r="Q1175" s="202"/>
      <c r="R1175" s="202"/>
      <c r="S1175" s="202"/>
      <c r="T1175" s="203"/>
      <c r="AT1175" s="204" t="s">
        <v>162</v>
      </c>
      <c r="AU1175" s="204" t="s">
        <v>84</v>
      </c>
      <c r="AV1175" s="13" t="s">
        <v>82</v>
      </c>
      <c r="AW1175" s="13" t="s">
        <v>32</v>
      </c>
      <c r="AX1175" s="13" t="s">
        <v>77</v>
      </c>
      <c r="AY1175" s="204" t="s">
        <v>150</v>
      </c>
    </row>
    <row r="1176" spans="1:65" s="14" customFormat="1" ht="11.25">
      <c r="B1176" s="205"/>
      <c r="C1176" s="206"/>
      <c r="D1176" s="196" t="s">
        <v>162</v>
      </c>
      <c r="E1176" s="207" t="s">
        <v>1</v>
      </c>
      <c r="F1176" s="208" t="s">
        <v>1347</v>
      </c>
      <c r="G1176" s="206"/>
      <c r="H1176" s="209">
        <v>8.8000000000000007</v>
      </c>
      <c r="I1176" s="210"/>
      <c r="J1176" s="206"/>
      <c r="K1176" s="206"/>
      <c r="L1176" s="211"/>
      <c r="M1176" s="212"/>
      <c r="N1176" s="213"/>
      <c r="O1176" s="213"/>
      <c r="P1176" s="213"/>
      <c r="Q1176" s="213"/>
      <c r="R1176" s="213"/>
      <c r="S1176" s="213"/>
      <c r="T1176" s="214"/>
      <c r="AT1176" s="215" t="s">
        <v>162</v>
      </c>
      <c r="AU1176" s="215" t="s">
        <v>84</v>
      </c>
      <c r="AV1176" s="14" t="s">
        <v>84</v>
      </c>
      <c r="AW1176" s="14" t="s">
        <v>32</v>
      </c>
      <c r="AX1176" s="14" t="s">
        <v>82</v>
      </c>
      <c r="AY1176" s="215" t="s">
        <v>150</v>
      </c>
    </row>
    <row r="1177" spans="1:65" s="2" customFormat="1" ht="16.5" customHeight="1">
      <c r="A1177" s="34"/>
      <c r="B1177" s="35"/>
      <c r="C1177" s="181" t="s">
        <v>1348</v>
      </c>
      <c r="D1177" s="181" t="s">
        <v>152</v>
      </c>
      <c r="E1177" s="182" t="s">
        <v>1349</v>
      </c>
      <c r="F1177" s="183" t="s">
        <v>1350</v>
      </c>
      <c r="G1177" s="184" t="s">
        <v>394</v>
      </c>
      <c r="H1177" s="185">
        <v>18.5</v>
      </c>
      <c r="I1177" s="186"/>
      <c r="J1177" s="187">
        <f>ROUND(I1177*H1177,2)</f>
        <v>0</v>
      </c>
      <c r="K1177" s="183" t="s">
        <v>156</v>
      </c>
      <c r="L1177" s="39"/>
      <c r="M1177" s="188" t="s">
        <v>1</v>
      </c>
      <c r="N1177" s="189" t="s">
        <v>42</v>
      </c>
      <c r="O1177" s="71"/>
      <c r="P1177" s="190">
        <f>O1177*H1177</f>
        <v>0</v>
      </c>
      <c r="Q1177" s="190">
        <v>0</v>
      </c>
      <c r="R1177" s="190">
        <f>Q1177*H1177</f>
        <v>0</v>
      </c>
      <c r="S1177" s="190">
        <v>1.4919999999999999E-2</v>
      </c>
      <c r="T1177" s="191">
        <f>S1177*H1177</f>
        <v>0.27601999999999999</v>
      </c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R1177" s="192" t="s">
        <v>234</v>
      </c>
      <c r="AT1177" s="192" t="s">
        <v>152</v>
      </c>
      <c r="AU1177" s="192" t="s">
        <v>84</v>
      </c>
      <c r="AY1177" s="17" t="s">
        <v>150</v>
      </c>
      <c r="BE1177" s="193">
        <f>IF(N1177="základní",J1177,0)</f>
        <v>0</v>
      </c>
      <c r="BF1177" s="193">
        <f>IF(N1177="snížená",J1177,0)</f>
        <v>0</v>
      </c>
      <c r="BG1177" s="193">
        <f>IF(N1177="zákl. přenesená",J1177,0)</f>
        <v>0</v>
      </c>
      <c r="BH1177" s="193">
        <f>IF(N1177="sníž. přenesená",J1177,0)</f>
        <v>0</v>
      </c>
      <c r="BI1177" s="193">
        <f>IF(N1177="nulová",J1177,0)</f>
        <v>0</v>
      </c>
      <c r="BJ1177" s="17" t="s">
        <v>82</v>
      </c>
      <c r="BK1177" s="193">
        <f>ROUND(I1177*H1177,2)</f>
        <v>0</v>
      </c>
      <c r="BL1177" s="17" t="s">
        <v>234</v>
      </c>
      <c r="BM1177" s="192" t="s">
        <v>1351</v>
      </c>
    </row>
    <row r="1178" spans="1:65" s="2" customFormat="1" ht="16.5" customHeight="1">
      <c r="A1178" s="34"/>
      <c r="B1178" s="35"/>
      <c r="C1178" s="181" t="s">
        <v>1352</v>
      </c>
      <c r="D1178" s="181" t="s">
        <v>152</v>
      </c>
      <c r="E1178" s="182" t="s">
        <v>1353</v>
      </c>
      <c r="F1178" s="183" t="s">
        <v>1354</v>
      </c>
      <c r="G1178" s="184" t="s">
        <v>182</v>
      </c>
      <c r="H1178" s="185">
        <v>1</v>
      </c>
      <c r="I1178" s="186"/>
      <c r="J1178" s="187">
        <f>ROUND(I1178*H1178,2)</f>
        <v>0</v>
      </c>
      <c r="K1178" s="183" t="s">
        <v>156</v>
      </c>
      <c r="L1178" s="39"/>
      <c r="M1178" s="188" t="s">
        <v>1</v>
      </c>
      <c r="N1178" s="189" t="s">
        <v>42</v>
      </c>
      <c r="O1178" s="71"/>
      <c r="P1178" s="190">
        <f>O1178*H1178</f>
        <v>0</v>
      </c>
      <c r="Q1178" s="190">
        <v>1.1199999999999999E-3</v>
      </c>
      <c r="R1178" s="190">
        <f>Q1178*H1178</f>
        <v>1.1199999999999999E-3</v>
      </c>
      <c r="S1178" s="190">
        <v>0</v>
      </c>
      <c r="T1178" s="191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192" t="s">
        <v>234</v>
      </c>
      <c r="AT1178" s="192" t="s">
        <v>152</v>
      </c>
      <c r="AU1178" s="192" t="s">
        <v>84</v>
      </c>
      <c r="AY1178" s="17" t="s">
        <v>150</v>
      </c>
      <c r="BE1178" s="193">
        <f>IF(N1178="základní",J1178,0)</f>
        <v>0</v>
      </c>
      <c r="BF1178" s="193">
        <f>IF(N1178="snížená",J1178,0)</f>
        <v>0</v>
      </c>
      <c r="BG1178" s="193">
        <f>IF(N1178="zákl. přenesená",J1178,0)</f>
        <v>0</v>
      </c>
      <c r="BH1178" s="193">
        <f>IF(N1178="sníž. přenesená",J1178,0)</f>
        <v>0</v>
      </c>
      <c r="BI1178" s="193">
        <f>IF(N1178="nulová",J1178,0)</f>
        <v>0</v>
      </c>
      <c r="BJ1178" s="17" t="s">
        <v>82</v>
      </c>
      <c r="BK1178" s="193">
        <f>ROUND(I1178*H1178,2)</f>
        <v>0</v>
      </c>
      <c r="BL1178" s="17" t="s">
        <v>234</v>
      </c>
      <c r="BM1178" s="192" t="s">
        <v>1355</v>
      </c>
    </row>
    <row r="1179" spans="1:65" s="13" customFormat="1" ht="11.25">
      <c r="B1179" s="194"/>
      <c r="C1179" s="195"/>
      <c r="D1179" s="196" t="s">
        <v>162</v>
      </c>
      <c r="E1179" s="197" t="s">
        <v>1</v>
      </c>
      <c r="F1179" s="198" t="s">
        <v>221</v>
      </c>
      <c r="G1179" s="195"/>
      <c r="H1179" s="197" t="s">
        <v>1</v>
      </c>
      <c r="I1179" s="199"/>
      <c r="J1179" s="195"/>
      <c r="K1179" s="195"/>
      <c r="L1179" s="200"/>
      <c r="M1179" s="201"/>
      <c r="N1179" s="202"/>
      <c r="O1179" s="202"/>
      <c r="P1179" s="202"/>
      <c r="Q1179" s="202"/>
      <c r="R1179" s="202"/>
      <c r="S1179" s="202"/>
      <c r="T1179" s="203"/>
      <c r="AT1179" s="204" t="s">
        <v>162</v>
      </c>
      <c r="AU1179" s="204" t="s">
        <v>84</v>
      </c>
      <c r="AV1179" s="13" t="s">
        <v>82</v>
      </c>
      <c r="AW1179" s="13" t="s">
        <v>32</v>
      </c>
      <c r="AX1179" s="13" t="s">
        <v>77</v>
      </c>
      <c r="AY1179" s="204" t="s">
        <v>150</v>
      </c>
    </row>
    <row r="1180" spans="1:65" s="14" customFormat="1" ht="11.25">
      <c r="B1180" s="205"/>
      <c r="C1180" s="206"/>
      <c r="D1180" s="196" t="s">
        <v>162</v>
      </c>
      <c r="E1180" s="207" t="s">
        <v>1</v>
      </c>
      <c r="F1180" s="208" t="s">
        <v>82</v>
      </c>
      <c r="G1180" s="206"/>
      <c r="H1180" s="209">
        <v>1</v>
      </c>
      <c r="I1180" s="210"/>
      <c r="J1180" s="206"/>
      <c r="K1180" s="206"/>
      <c r="L1180" s="211"/>
      <c r="M1180" s="212"/>
      <c r="N1180" s="213"/>
      <c r="O1180" s="213"/>
      <c r="P1180" s="213"/>
      <c r="Q1180" s="213"/>
      <c r="R1180" s="213"/>
      <c r="S1180" s="213"/>
      <c r="T1180" s="214"/>
      <c r="AT1180" s="215" t="s">
        <v>162</v>
      </c>
      <c r="AU1180" s="215" t="s">
        <v>84</v>
      </c>
      <c r="AV1180" s="14" t="s">
        <v>84</v>
      </c>
      <c r="AW1180" s="14" t="s">
        <v>32</v>
      </c>
      <c r="AX1180" s="14" t="s">
        <v>82</v>
      </c>
      <c r="AY1180" s="215" t="s">
        <v>150</v>
      </c>
    </row>
    <row r="1181" spans="1:65" s="2" customFormat="1" ht="16.5" customHeight="1">
      <c r="A1181" s="34"/>
      <c r="B1181" s="35"/>
      <c r="C1181" s="181" t="s">
        <v>1356</v>
      </c>
      <c r="D1181" s="181" t="s">
        <v>152</v>
      </c>
      <c r="E1181" s="182" t="s">
        <v>1357</v>
      </c>
      <c r="F1181" s="183" t="s">
        <v>1358</v>
      </c>
      <c r="G1181" s="184" t="s">
        <v>394</v>
      </c>
      <c r="H1181" s="185">
        <v>8.8000000000000007</v>
      </c>
      <c r="I1181" s="186"/>
      <c r="J1181" s="187">
        <f>ROUND(I1181*H1181,2)</f>
        <v>0</v>
      </c>
      <c r="K1181" s="183" t="s">
        <v>156</v>
      </c>
      <c r="L1181" s="39"/>
      <c r="M1181" s="188" t="s">
        <v>1</v>
      </c>
      <c r="N1181" s="189" t="s">
        <v>42</v>
      </c>
      <c r="O1181" s="71"/>
      <c r="P1181" s="190">
        <f>O1181*H1181</f>
        <v>0</v>
      </c>
      <c r="Q1181" s="190">
        <v>1.41E-3</v>
      </c>
      <c r="R1181" s="190">
        <f>Q1181*H1181</f>
        <v>1.2408000000000001E-2</v>
      </c>
      <c r="S1181" s="190">
        <v>0</v>
      </c>
      <c r="T1181" s="191">
        <f>S1181*H1181</f>
        <v>0</v>
      </c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R1181" s="192" t="s">
        <v>234</v>
      </c>
      <c r="AT1181" s="192" t="s">
        <v>152</v>
      </c>
      <c r="AU1181" s="192" t="s">
        <v>84</v>
      </c>
      <c r="AY1181" s="17" t="s">
        <v>150</v>
      </c>
      <c r="BE1181" s="193">
        <f>IF(N1181="základní",J1181,0)</f>
        <v>0</v>
      </c>
      <c r="BF1181" s="193">
        <f>IF(N1181="snížená",J1181,0)</f>
        <v>0</v>
      </c>
      <c r="BG1181" s="193">
        <f>IF(N1181="zákl. přenesená",J1181,0)</f>
        <v>0</v>
      </c>
      <c r="BH1181" s="193">
        <f>IF(N1181="sníž. přenesená",J1181,0)</f>
        <v>0</v>
      </c>
      <c r="BI1181" s="193">
        <f>IF(N1181="nulová",J1181,0)</f>
        <v>0</v>
      </c>
      <c r="BJ1181" s="17" t="s">
        <v>82</v>
      </c>
      <c r="BK1181" s="193">
        <f>ROUND(I1181*H1181,2)</f>
        <v>0</v>
      </c>
      <c r="BL1181" s="17" t="s">
        <v>234</v>
      </c>
      <c r="BM1181" s="192" t="s">
        <v>1359</v>
      </c>
    </row>
    <row r="1182" spans="1:65" s="13" customFormat="1" ht="11.25">
      <c r="B1182" s="194"/>
      <c r="C1182" s="195"/>
      <c r="D1182" s="196" t="s">
        <v>162</v>
      </c>
      <c r="E1182" s="197" t="s">
        <v>1</v>
      </c>
      <c r="F1182" s="198" t="s">
        <v>221</v>
      </c>
      <c r="G1182" s="195"/>
      <c r="H1182" s="197" t="s">
        <v>1</v>
      </c>
      <c r="I1182" s="199"/>
      <c r="J1182" s="195"/>
      <c r="K1182" s="195"/>
      <c r="L1182" s="200"/>
      <c r="M1182" s="201"/>
      <c r="N1182" s="202"/>
      <c r="O1182" s="202"/>
      <c r="P1182" s="202"/>
      <c r="Q1182" s="202"/>
      <c r="R1182" s="202"/>
      <c r="S1182" s="202"/>
      <c r="T1182" s="203"/>
      <c r="AT1182" s="204" t="s">
        <v>162</v>
      </c>
      <c r="AU1182" s="204" t="s">
        <v>84</v>
      </c>
      <c r="AV1182" s="13" t="s">
        <v>82</v>
      </c>
      <c r="AW1182" s="13" t="s">
        <v>32</v>
      </c>
      <c r="AX1182" s="13" t="s">
        <v>77</v>
      </c>
      <c r="AY1182" s="204" t="s">
        <v>150</v>
      </c>
    </row>
    <row r="1183" spans="1:65" s="14" customFormat="1" ht="11.25">
      <c r="B1183" s="205"/>
      <c r="C1183" s="206"/>
      <c r="D1183" s="196" t="s">
        <v>162</v>
      </c>
      <c r="E1183" s="207" t="s">
        <v>1</v>
      </c>
      <c r="F1183" s="208" t="s">
        <v>1347</v>
      </c>
      <c r="G1183" s="206"/>
      <c r="H1183" s="209">
        <v>8.8000000000000007</v>
      </c>
      <c r="I1183" s="210"/>
      <c r="J1183" s="206"/>
      <c r="K1183" s="206"/>
      <c r="L1183" s="211"/>
      <c r="M1183" s="212"/>
      <c r="N1183" s="213"/>
      <c r="O1183" s="213"/>
      <c r="P1183" s="213"/>
      <c r="Q1183" s="213"/>
      <c r="R1183" s="213"/>
      <c r="S1183" s="213"/>
      <c r="T1183" s="214"/>
      <c r="AT1183" s="215" t="s">
        <v>162</v>
      </c>
      <c r="AU1183" s="215" t="s">
        <v>84</v>
      </c>
      <c r="AV1183" s="14" t="s">
        <v>84</v>
      </c>
      <c r="AW1183" s="14" t="s">
        <v>32</v>
      </c>
      <c r="AX1183" s="14" t="s">
        <v>82</v>
      </c>
      <c r="AY1183" s="215" t="s">
        <v>150</v>
      </c>
    </row>
    <row r="1184" spans="1:65" s="2" customFormat="1" ht="16.5" customHeight="1">
      <c r="A1184" s="34"/>
      <c r="B1184" s="35"/>
      <c r="C1184" s="181" t="s">
        <v>1360</v>
      </c>
      <c r="D1184" s="181" t="s">
        <v>152</v>
      </c>
      <c r="E1184" s="182" t="s">
        <v>1361</v>
      </c>
      <c r="F1184" s="183" t="s">
        <v>1362</v>
      </c>
      <c r="G1184" s="184" t="s">
        <v>394</v>
      </c>
      <c r="H1184" s="185">
        <v>18.5</v>
      </c>
      <c r="I1184" s="186"/>
      <c r="J1184" s="187">
        <f t="shared" ref="J1184:J1191" si="0">ROUND(I1184*H1184,2)</f>
        <v>0</v>
      </c>
      <c r="K1184" s="183" t="s">
        <v>156</v>
      </c>
      <c r="L1184" s="39"/>
      <c r="M1184" s="188" t="s">
        <v>1</v>
      </c>
      <c r="N1184" s="189" t="s">
        <v>42</v>
      </c>
      <c r="O1184" s="71"/>
      <c r="P1184" s="190">
        <f t="shared" ref="P1184:P1191" si="1">O1184*H1184</f>
        <v>0</v>
      </c>
      <c r="Q1184" s="190">
        <v>1.2999999999999999E-3</v>
      </c>
      <c r="R1184" s="190">
        <f t="shared" ref="R1184:R1191" si="2">Q1184*H1184</f>
        <v>2.4049999999999998E-2</v>
      </c>
      <c r="S1184" s="190">
        <v>0</v>
      </c>
      <c r="T1184" s="191">
        <f t="shared" ref="T1184:T1191" si="3">S1184*H1184</f>
        <v>0</v>
      </c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R1184" s="192" t="s">
        <v>234</v>
      </c>
      <c r="AT1184" s="192" t="s">
        <v>152</v>
      </c>
      <c r="AU1184" s="192" t="s">
        <v>84</v>
      </c>
      <c r="AY1184" s="17" t="s">
        <v>150</v>
      </c>
      <c r="BE1184" s="193">
        <f t="shared" ref="BE1184:BE1191" si="4">IF(N1184="základní",J1184,0)</f>
        <v>0</v>
      </c>
      <c r="BF1184" s="193">
        <f t="shared" ref="BF1184:BF1191" si="5">IF(N1184="snížená",J1184,0)</f>
        <v>0</v>
      </c>
      <c r="BG1184" s="193">
        <f t="shared" ref="BG1184:BG1191" si="6">IF(N1184="zákl. přenesená",J1184,0)</f>
        <v>0</v>
      </c>
      <c r="BH1184" s="193">
        <f t="shared" ref="BH1184:BH1191" si="7">IF(N1184="sníž. přenesená",J1184,0)</f>
        <v>0</v>
      </c>
      <c r="BI1184" s="193">
        <f t="shared" ref="BI1184:BI1191" si="8">IF(N1184="nulová",J1184,0)</f>
        <v>0</v>
      </c>
      <c r="BJ1184" s="17" t="s">
        <v>82</v>
      </c>
      <c r="BK1184" s="193">
        <f t="shared" ref="BK1184:BK1191" si="9">ROUND(I1184*H1184,2)</f>
        <v>0</v>
      </c>
      <c r="BL1184" s="17" t="s">
        <v>234</v>
      </c>
      <c r="BM1184" s="192" t="s">
        <v>1363</v>
      </c>
    </row>
    <row r="1185" spans="1:65" s="2" customFormat="1" ht="16.5" customHeight="1">
      <c r="A1185" s="34"/>
      <c r="B1185" s="35"/>
      <c r="C1185" s="181" t="s">
        <v>1364</v>
      </c>
      <c r="D1185" s="181" t="s">
        <v>152</v>
      </c>
      <c r="E1185" s="182" t="s">
        <v>1365</v>
      </c>
      <c r="F1185" s="183" t="s">
        <v>1366</v>
      </c>
      <c r="G1185" s="184" t="s">
        <v>394</v>
      </c>
      <c r="H1185" s="185">
        <v>4.5999999999999996</v>
      </c>
      <c r="I1185" s="186"/>
      <c r="J1185" s="187">
        <f t="shared" si="0"/>
        <v>0</v>
      </c>
      <c r="K1185" s="183" t="s">
        <v>156</v>
      </c>
      <c r="L1185" s="39"/>
      <c r="M1185" s="188" t="s">
        <v>1</v>
      </c>
      <c r="N1185" s="189" t="s">
        <v>42</v>
      </c>
      <c r="O1185" s="71"/>
      <c r="P1185" s="190">
        <f t="shared" si="1"/>
        <v>0</v>
      </c>
      <c r="Q1185" s="190">
        <v>4.2999999999999999E-4</v>
      </c>
      <c r="R1185" s="190">
        <f t="shared" si="2"/>
        <v>1.9779999999999997E-3</v>
      </c>
      <c r="S1185" s="190">
        <v>0</v>
      </c>
      <c r="T1185" s="191">
        <f t="shared" si="3"/>
        <v>0</v>
      </c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R1185" s="192" t="s">
        <v>234</v>
      </c>
      <c r="AT1185" s="192" t="s">
        <v>152</v>
      </c>
      <c r="AU1185" s="192" t="s">
        <v>84</v>
      </c>
      <c r="AY1185" s="17" t="s">
        <v>150</v>
      </c>
      <c r="BE1185" s="193">
        <f t="shared" si="4"/>
        <v>0</v>
      </c>
      <c r="BF1185" s="193">
        <f t="shared" si="5"/>
        <v>0</v>
      </c>
      <c r="BG1185" s="193">
        <f t="shared" si="6"/>
        <v>0</v>
      </c>
      <c r="BH1185" s="193">
        <f t="shared" si="7"/>
        <v>0</v>
      </c>
      <c r="BI1185" s="193">
        <f t="shared" si="8"/>
        <v>0</v>
      </c>
      <c r="BJ1185" s="17" t="s">
        <v>82</v>
      </c>
      <c r="BK1185" s="193">
        <f t="shared" si="9"/>
        <v>0</v>
      </c>
      <c r="BL1185" s="17" t="s">
        <v>234</v>
      </c>
      <c r="BM1185" s="192" t="s">
        <v>1367</v>
      </c>
    </row>
    <row r="1186" spans="1:65" s="2" customFormat="1" ht="16.5" customHeight="1">
      <c r="A1186" s="34"/>
      <c r="B1186" s="35"/>
      <c r="C1186" s="181" t="s">
        <v>1368</v>
      </c>
      <c r="D1186" s="181" t="s">
        <v>152</v>
      </c>
      <c r="E1186" s="182" t="s">
        <v>1369</v>
      </c>
      <c r="F1186" s="183" t="s">
        <v>1370</v>
      </c>
      <c r="G1186" s="184" t="s">
        <v>394</v>
      </c>
      <c r="H1186" s="185">
        <v>7.7</v>
      </c>
      <c r="I1186" s="186"/>
      <c r="J1186" s="187">
        <f t="shared" si="0"/>
        <v>0</v>
      </c>
      <c r="K1186" s="183" t="s">
        <v>156</v>
      </c>
      <c r="L1186" s="39"/>
      <c r="M1186" s="188" t="s">
        <v>1</v>
      </c>
      <c r="N1186" s="189" t="s">
        <v>42</v>
      </c>
      <c r="O1186" s="71"/>
      <c r="P1186" s="190">
        <f t="shared" si="1"/>
        <v>0</v>
      </c>
      <c r="Q1186" s="190">
        <v>5.0000000000000001E-4</v>
      </c>
      <c r="R1186" s="190">
        <f t="shared" si="2"/>
        <v>3.8500000000000001E-3</v>
      </c>
      <c r="S1186" s="190">
        <v>0</v>
      </c>
      <c r="T1186" s="191">
        <f t="shared" si="3"/>
        <v>0</v>
      </c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R1186" s="192" t="s">
        <v>234</v>
      </c>
      <c r="AT1186" s="192" t="s">
        <v>152</v>
      </c>
      <c r="AU1186" s="192" t="s">
        <v>84</v>
      </c>
      <c r="AY1186" s="17" t="s">
        <v>150</v>
      </c>
      <c r="BE1186" s="193">
        <f t="shared" si="4"/>
        <v>0</v>
      </c>
      <c r="BF1186" s="193">
        <f t="shared" si="5"/>
        <v>0</v>
      </c>
      <c r="BG1186" s="193">
        <f t="shared" si="6"/>
        <v>0</v>
      </c>
      <c r="BH1186" s="193">
        <f t="shared" si="7"/>
        <v>0</v>
      </c>
      <c r="BI1186" s="193">
        <f t="shared" si="8"/>
        <v>0</v>
      </c>
      <c r="BJ1186" s="17" t="s">
        <v>82</v>
      </c>
      <c r="BK1186" s="193">
        <f t="shared" si="9"/>
        <v>0</v>
      </c>
      <c r="BL1186" s="17" t="s">
        <v>234</v>
      </c>
      <c r="BM1186" s="192" t="s">
        <v>1371</v>
      </c>
    </row>
    <row r="1187" spans="1:65" s="2" customFormat="1" ht="16.5" customHeight="1">
      <c r="A1187" s="34"/>
      <c r="B1187" s="35"/>
      <c r="C1187" s="181" t="s">
        <v>1372</v>
      </c>
      <c r="D1187" s="181" t="s">
        <v>152</v>
      </c>
      <c r="E1187" s="182" t="s">
        <v>1373</v>
      </c>
      <c r="F1187" s="183" t="s">
        <v>1374</v>
      </c>
      <c r="G1187" s="184" t="s">
        <v>394</v>
      </c>
      <c r="H1187" s="185">
        <v>1.7</v>
      </c>
      <c r="I1187" s="186"/>
      <c r="J1187" s="187">
        <f t="shared" si="0"/>
        <v>0</v>
      </c>
      <c r="K1187" s="183" t="s">
        <v>156</v>
      </c>
      <c r="L1187" s="39"/>
      <c r="M1187" s="188" t="s">
        <v>1</v>
      </c>
      <c r="N1187" s="189" t="s">
        <v>42</v>
      </c>
      <c r="O1187" s="71"/>
      <c r="P1187" s="190">
        <f t="shared" si="1"/>
        <v>0</v>
      </c>
      <c r="Q1187" s="190">
        <v>7.6000000000000004E-4</v>
      </c>
      <c r="R1187" s="190">
        <f t="shared" si="2"/>
        <v>1.292E-3</v>
      </c>
      <c r="S1187" s="190">
        <v>0</v>
      </c>
      <c r="T1187" s="191">
        <f t="shared" si="3"/>
        <v>0</v>
      </c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R1187" s="192" t="s">
        <v>234</v>
      </c>
      <c r="AT1187" s="192" t="s">
        <v>152</v>
      </c>
      <c r="AU1187" s="192" t="s">
        <v>84</v>
      </c>
      <c r="AY1187" s="17" t="s">
        <v>150</v>
      </c>
      <c r="BE1187" s="193">
        <f t="shared" si="4"/>
        <v>0</v>
      </c>
      <c r="BF1187" s="193">
        <f t="shared" si="5"/>
        <v>0</v>
      </c>
      <c r="BG1187" s="193">
        <f t="shared" si="6"/>
        <v>0</v>
      </c>
      <c r="BH1187" s="193">
        <f t="shared" si="7"/>
        <v>0</v>
      </c>
      <c r="BI1187" s="193">
        <f t="shared" si="8"/>
        <v>0</v>
      </c>
      <c r="BJ1187" s="17" t="s">
        <v>82</v>
      </c>
      <c r="BK1187" s="193">
        <f t="shared" si="9"/>
        <v>0</v>
      </c>
      <c r="BL1187" s="17" t="s">
        <v>234</v>
      </c>
      <c r="BM1187" s="192" t="s">
        <v>1375</v>
      </c>
    </row>
    <row r="1188" spans="1:65" s="2" customFormat="1" ht="16.5" customHeight="1">
      <c r="A1188" s="34"/>
      <c r="B1188" s="35"/>
      <c r="C1188" s="181" t="s">
        <v>1376</v>
      </c>
      <c r="D1188" s="181" t="s">
        <v>152</v>
      </c>
      <c r="E1188" s="182" t="s">
        <v>1377</v>
      </c>
      <c r="F1188" s="183" t="s">
        <v>1378</v>
      </c>
      <c r="G1188" s="184" t="s">
        <v>394</v>
      </c>
      <c r="H1188" s="185">
        <v>1.7</v>
      </c>
      <c r="I1188" s="186"/>
      <c r="J1188" s="187">
        <f t="shared" si="0"/>
        <v>0</v>
      </c>
      <c r="K1188" s="183" t="s">
        <v>156</v>
      </c>
      <c r="L1188" s="39"/>
      <c r="M1188" s="188" t="s">
        <v>1</v>
      </c>
      <c r="N1188" s="189" t="s">
        <v>42</v>
      </c>
      <c r="O1188" s="71"/>
      <c r="P1188" s="190">
        <f t="shared" si="1"/>
        <v>0</v>
      </c>
      <c r="Q1188" s="190">
        <v>1.5299999999999999E-3</v>
      </c>
      <c r="R1188" s="190">
        <f t="shared" si="2"/>
        <v>2.6009999999999996E-3</v>
      </c>
      <c r="S1188" s="190">
        <v>0</v>
      </c>
      <c r="T1188" s="191">
        <f t="shared" si="3"/>
        <v>0</v>
      </c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R1188" s="192" t="s">
        <v>234</v>
      </c>
      <c r="AT1188" s="192" t="s">
        <v>152</v>
      </c>
      <c r="AU1188" s="192" t="s">
        <v>84</v>
      </c>
      <c r="AY1188" s="17" t="s">
        <v>150</v>
      </c>
      <c r="BE1188" s="193">
        <f t="shared" si="4"/>
        <v>0</v>
      </c>
      <c r="BF1188" s="193">
        <f t="shared" si="5"/>
        <v>0</v>
      </c>
      <c r="BG1188" s="193">
        <f t="shared" si="6"/>
        <v>0</v>
      </c>
      <c r="BH1188" s="193">
        <f t="shared" si="7"/>
        <v>0</v>
      </c>
      <c r="BI1188" s="193">
        <f t="shared" si="8"/>
        <v>0</v>
      </c>
      <c r="BJ1188" s="17" t="s">
        <v>82</v>
      </c>
      <c r="BK1188" s="193">
        <f t="shared" si="9"/>
        <v>0</v>
      </c>
      <c r="BL1188" s="17" t="s">
        <v>234</v>
      </c>
      <c r="BM1188" s="192" t="s">
        <v>1379</v>
      </c>
    </row>
    <row r="1189" spans="1:65" s="2" customFormat="1" ht="24.2" customHeight="1">
      <c r="A1189" s="34"/>
      <c r="B1189" s="35"/>
      <c r="C1189" s="181" t="s">
        <v>1380</v>
      </c>
      <c r="D1189" s="181" t="s">
        <v>152</v>
      </c>
      <c r="E1189" s="182" t="s">
        <v>1381</v>
      </c>
      <c r="F1189" s="183" t="s">
        <v>1382</v>
      </c>
      <c r="G1189" s="184" t="s">
        <v>182</v>
      </c>
      <c r="H1189" s="185">
        <v>1</v>
      </c>
      <c r="I1189" s="186"/>
      <c r="J1189" s="187">
        <f t="shared" si="0"/>
        <v>0</v>
      </c>
      <c r="K1189" s="183" t="s">
        <v>156</v>
      </c>
      <c r="L1189" s="39"/>
      <c r="M1189" s="188" t="s">
        <v>1</v>
      </c>
      <c r="N1189" s="189" t="s">
        <v>42</v>
      </c>
      <c r="O1189" s="71"/>
      <c r="P1189" s="190">
        <f t="shared" si="1"/>
        <v>0</v>
      </c>
      <c r="Q1189" s="190">
        <v>5.0000000000000001E-4</v>
      </c>
      <c r="R1189" s="190">
        <f t="shared" si="2"/>
        <v>5.0000000000000001E-4</v>
      </c>
      <c r="S1189" s="190">
        <v>0</v>
      </c>
      <c r="T1189" s="191">
        <f t="shared" si="3"/>
        <v>0</v>
      </c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R1189" s="192" t="s">
        <v>234</v>
      </c>
      <c r="AT1189" s="192" t="s">
        <v>152</v>
      </c>
      <c r="AU1189" s="192" t="s">
        <v>84</v>
      </c>
      <c r="AY1189" s="17" t="s">
        <v>150</v>
      </c>
      <c r="BE1189" s="193">
        <f t="shared" si="4"/>
        <v>0</v>
      </c>
      <c r="BF1189" s="193">
        <f t="shared" si="5"/>
        <v>0</v>
      </c>
      <c r="BG1189" s="193">
        <f t="shared" si="6"/>
        <v>0</v>
      </c>
      <c r="BH1189" s="193">
        <f t="shared" si="7"/>
        <v>0</v>
      </c>
      <c r="BI1189" s="193">
        <f t="shared" si="8"/>
        <v>0</v>
      </c>
      <c r="BJ1189" s="17" t="s">
        <v>82</v>
      </c>
      <c r="BK1189" s="193">
        <f t="shared" si="9"/>
        <v>0</v>
      </c>
      <c r="BL1189" s="17" t="s">
        <v>234</v>
      </c>
      <c r="BM1189" s="192" t="s">
        <v>1383</v>
      </c>
    </row>
    <row r="1190" spans="1:65" s="2" customFormat="1" ht="24.2" customHeight="1">
      <c r="A1190" s="34"/>
      <c r="B1190" s="35"/>
      <c r="C1190" s="181" t="s">
        <v>1384</v>
      </c>
      <c r="D1190" s="181" t="s">
        <v>152</v>
      </c>
      <c r="E1190" s="182" t="s">
        <v>1385</v>
      </c>
      <c r="F1190" s="183" t="s">
        <v>1386</v>
      </c>
      <c r="G1190" s="184" t="s">
        <v>182</v>
      </c>
      <c r="H1190" s="185">
        <v>1</v>
      </c>
      <c r="I1190" s="186"/>
      <c r="J1190" s="187">
        <f t="shared" si="0"/>
        <v>0</v>
      </c>
      <c r="K1190" s="183" t="s">
        <v>156</v>
      </c>
      <c r="L1190" s="39"/>
      <c r="M1190" s="188" t="s">
        <v>1</v>
      </c>
      <c r="N1190" s="189" t="s">
        <v>42</v>
      </c>
      <c r="O1190" s="71"/>
      <c r="P1190" s="190">
        <f t="shared" si="1"/>
        <v>0</v>
      </c>
      <c r="Q1190" s="190">
        <v>6.9999999999999994E-5</v>
      </c>
      <c r="R1190" s="190">
        <f t="shared" si="2"/>
        <v>6.9999999999999994E-5</v>
      </c>
      <c r="S1190" s="190">
        <v>0</v>
      </c>
      <c r="T1190" s="191">
        <f t="shared" si="3"/>
        <v>0</v>
      </c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R1190" s="192" t="s">
        <v>234</v>
      </c>
      <c r="AT1190" s="192" t="s">
        <v>152</v>
      </c>
      <c r="AU1190" s="192" t="s">
        <v>84</v>
      </c>
      <c r="AY1190" s="17" t="s">
        <v>150</v>
      </c>
      <c r="BE1190" s="193">
        <f t="shared" si="4"/>
        <v>0</v>
      </c>
      <c r="BF1190" s="193">
        <f t="shared" si="5"/>
        <v>0</v>
      </c>
      <c r="BG1190" s="193">
        <f t="shared" si="6"/>
        <v>0</v>
      </c>
      <c r="BH1190" s="193">
        <f t="shared" si="7"/>
        <v>0</v>
      </c>
      <c r="BI1190" s="193">
        <f t="shared" si="8"/>
        <v>0</v>
      </c>
      <c r="BJ1190" s="17" t="s">
        <v>82</v>
      </c>
      <c r="BK1190" s="193">
        <f t="shared" si="9"/>
        <v>0</v>
      </c>
      <c r="BL1190" s="17" t="s">
        <v>234</v>
      </c>
      <c r="BM1190" s="192" t="s">
        <v>1387</v>
      </c>
    </row>
    <row r="1191" spans="1:65" s="2" customFormat="1" ht="21.75" customHeight="1">
      <c r="A1191" s="34"/>
      <c r="B1191" s="35"/>
      <c r="C1191" s="181" t="s">
        <v>1388</v>
      </c>
      <c r="D1191" s="181" t="s">
        <v>152</v>
      </c>
      <c r="E1191" s="182" t="s">
        <v>1389</v>
      </c>
      <c r="F1191" s="183" t="s">
        <v>1390</v>
      </c>
      <c r="G1191" s="184" t="s">
        <v>394</v>
      </c>
      <c r="H1191" s="185">
        <v>43</v>
      </c>
      <c r="I1191" s="186"/>
      <c r="J1191" s="187">
        <f t="shared" si="0"/>
        <v>0</v>
      </c>
      <c r="K1191" s="183" t="s">
        <v>156</v>
      </c>
      <c r="L1191" s="39"/>
      <c r="M1191" s="188" t="s">
        <v>1</v>
      </c>
      <c r="N1191" s="189" t="s">
        <v>42</v>
      </c>
      <c r="O1191" s="71"/>
      <c r="P1191" s="190">
        <f t="shared" si="1"/>
        <v>0</v>
      </c>
      <c r="Q1191" s="190">
        <v>0</v>
      </c>
      <c r="R1191" s="190">
        <f t="shared" si="2"/>
        <v>0</v>
      </c>
      <c r="S1191" s="190">
        <v>0</v>
      </c>
      <c r="T1191" s="191">
        <f t="shared" si="3"/>
        <v>0</v>
      </c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R1191" s="192" t="s">
        <v>234</v>
      </c>
      <c r="AT1191" s="192" t="s">
        <v>152</v>
      </c>
      <c r="AU1191" s="192" t="s">
        <v>84</v>
      </c>
      <c r="AY1191" s="17" t="s">
        <v>150</v>
      </c>
      <c r="BE1191" s="193">
        <f t="shared" si="4"/>
        <v>0</v>
      </c>
      <c r="BF1191" s="193">
        <f t="shared" si="5"/>
        <v>0</v>
      </c>
      <c r="BG1191" s="193">
        <f t="shared" si="6"/>
        <v>0</v>
      </c>
      <c r="BH1191" s="193">
        <f t="shared" si="7"/>
        <v>0</v>
      </c>
      <c r="BI1191" s="193">
        <f t="shared" si="8"/>
        <v>0</v>
      </c>
      <c r="BJ1191" s="17" t="s">
        <v>82</v>
      </c>
      <c r="BK1191" s="193">
        <f t="shared" si="9"/>
        <v>0</v>
      </c>
      <c r="BL1191" s="17" t="s">
        <v>234</v>
      </c>
      <c r="BM1191" s="192" t="s">
        <v>1391</v>
      </c>
    </row>
    <row r="1192" spans="1:65" s="14" customFormat="1" ht="11.25">
      <c r="B1192" s="205"/>
      <c r="C1192" s="206"/>
      <c r="D1192" s="196" t="s">
        <v>162</v>
      </c>
      <c r="E1192" s="207" t="s">
        <v>1</v>
      </c>
      <c r="F1192" s="208" t="s">
        <v>1392</v>
      </c>
      <c r="G1192" s="206"/>
      <c r="H1192" s="209">
        <v>43</v>
      </c>
      <c r="I1192" s="210"/>
      <c r="J1192" s="206"/>
      <c r="K1192" s="206"/>
      <c r="L1192" s="211"/>
      <c r="M1192" s="212"/>
      <c r="N1192" s="213"/>
      <c r="O1192" s="213"/>
      <c r="P1192" s="213"/>
      <c r="Q1192" s="213"/>
      <c r="R1192" s="213"/>
      <c r="S1192" s="213"/>
      <c r="T1192" s="214"/>
      <c r="AT1192" s="215" t="s">
        <v>162</v>
      </c>
      <c r="AU1192" s="215" t="s">
        <v>84</v>
      </c>
      <c r="AV1192" s="14" t="s">
        <v>84</v>
      </c>
      <c r="AW1192" s="14" t="s">
        <v>32</v>
      </c>
      <c r="AX1192" s="14" t="s">
        <v>82</v>
      </c>
      <c r="AY1192" s="215" t="s">
        <v>150</v>
      </c>
    </row>
    <row r="1193" spans="1:65" s="2" customFormat="1" ht="33" customHeight="1">
      <c r="A1193" s="34"/>
      <c r="B1193" s="35"/>
      <c r="C1193" s="181" t="s">
        <v>1393</v>
      </c>
      <c r="D1193" s="181" t="s">
        <v>152</v>
      </c>
      <c r="E1193" s="182" t="s">
        <v>1394</v>
      </c>
      <c r="F1193" s="183" t="s">
        <v>1395</v>
      </c>
      <c r="G1193" s="184" t="s">
        <v>209</v>
      </c>
      <c r="H1193" s="185">
        <v>4.8000000000000001E-2</v>
      </c>
      <c r="I1193" s="186"/>
      <c r="J1193" s="187">
        <f>ROUND(I1193*H1193,2)</f>
        <v>0</v>
      </c>
      <c r="K1193" s="183" t="s">
        <v>156</v>
      </c>
      <c r="L1193" s="39"/>
      <c r="M1193" s="188" t="s">
        <v>1</v>
      </c>
      <c r="N1193" s="189" t="s">
        <v>42</v>
      </c>
      <c r="O1193" s="71"/>
      <c r="P1193" s="190">
        <f>O1193*H1193</f>
        <v>0</v>
      </c>
      <c r="Q1193" s="190">
        <v>0</v>
      </c>
      <c r="R1193" s="190">
        <f>Q1193*H1193</f>
        <v>0</v>
      </c>
      <c r="S1193" s="190">
        <v>0</v>
      </c>
      <c r="T1193" s="191">
        <f>S1193*H1193</f>
        <v>0</v>
      </c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R1193" s="192" t="s">
        <v>234</v>
      </c>
      <c r="AT1193" s="192" t="s">
        <v>152</v>
      </c>
      <c r="AU1193" s="192" t="s">
        <v>84</v>
      </c>
      <c r="AY1193" s="17" t="s">
        <v>150</v>
      </c>
      <c r="BE1193" s="193">
        <f>IF(N1193="základní",J1193,0)</f>
        <v>0</v>
      </c>
      <c r="BF1193" s="193">
        <f>IF(N1193="snížená",J1193,0)</f>
        <v>0</v>
      </c>
      <c r="BG1193" s="193">
        <f>IF(N1193="zákl. přenesená",J1193,0)</f>
        <v>0</v>
      </c>
      <c r="BH1193" s="193">
        <f>IF(N1193="sníž. přenesená",J1193,0)</f>
        <v>0</v>
      </c>
      <c r="BI1193" s="193">
        <f>IF(N1193="nulová",J1193,0)</f>
        <v>0</v>
      </c>
      <c r="BJ1193" s="17" t="s">
        <v>82</v>
      </c>
      <c r="BK1193" s="193">
        <f>ROUND(I1193*H1193,2)</f>
        <v>0</v>
      </c>
      <c r="BL1193" s="17" t="s">
        <v>234</v>
      </c>
      <c r="BM1193" s="192" t="s">
        <v>1396</v>
      </c>
    </row>
    <row r="1194" spans="1:65" s="12" customFormat="1" ht="22.9" customHeight="1">
      <c r="B1194" s="165"/>
      <c r="C1194" s="166"/>
      <c r="D1194" s="167" t="s">
        <v>76</v>
      </c>
      <c r="E1194" s="179" t="s">
        <v>1397</v>
      </c>
      <c r="F1194" s="179" t="s">
        <v>1398</v>
      </c>
      <c r="G1194" s="166"/>
      <c r="H1194" s="166"/>
      <c r="I1194" s="169"/>
      <c r="J1194" s="180">
        <f>BK1194</f>
        <v>0</v>
      </c>
      <c r="K1194" s="166"/>
      <c r="L1194" s="171"/>
      <c r="M1194" s="172"/>
      <c r="N1194" s="173"/>
      <c r="O1194" s="173"/>
      <c r="P1194" s="174">
        <f>SUM(P1195:P1207)</f>
        <v>0</v>
      </c>
      <c r="Q1194" s="173"/>
      <c r="R1194" s="174">
        <f>SUM(R1195:R1207)</f>
        <v>7.7803999999999998E-2</v>
      </c>
      <c r="S1194" s="173"/>
      <c r="T1194" s="175">
        <f>SUM(T1195:T1207)</f>
        <v>0</v>
      </c>
      <c r="AR1194" s="176" t="s">
        <v>84</v>
      </c>
      <c r="AT1194" s="177" t="s">
        <v>76</v>
      </c>
      <c r="AU1194" s="177" t="s">
        <v>82</v>
      </c>
      <c r="AY1194" s="176" t="s">
        <v>150</v>
      </c>
      <c r="BK1194" s="178">
        <f>SUM(BK1195:BK1207)</f>
        <v>0</v>
      </c>
    </row>
    <row r="1195" spans="1:65" s="2" customFormat="1" ht="24.2" customHeight="1">
      <c r="A1195" s="34"/>
      <c r="B1195" s="35"/>
      <c r="C1195" s="181" t="s">
        <v>1399</v>
      </c>
      <c r="D1195" s="181" t="s">
        <v>152</v>
      </c>
      <c r="E1195" s="182" t="s">
        <v>1400</v>
      </c>
      <c r="F1195" s="183" t="s">
        <v>1401</v>
      </c>
      <c r="G1195" s="184" t="s">
        <v>394</v>
      </c>
      <c r="H1195" s="185">
        <v>15.6</v>
      </c>
      <c r="I1195" s="186"/>
      <c r="J1195" s="187">
        <f t="shared" ref="J1195:J1207" si="10">ROUND(I1195*H1195,2)</f>
        <v>0</v>
      </c>
      <c r="K1195" s="183" t="s">
        <v>156</v>
      </c>
      <c r="L1195" s="39"/>
      <c r="M1195" s="188" t="s">
        <v>1</v>
      </c>
      <c r="N1195" s="189" t="s">
        <v>42</v>
      </c>
      <c r="O1195" s="71"/>
      <c r="P1195" s="190">
        <f t="shared" ref="P1195:P1207" si="11">O1195*H1195</f>
        <v>0</v>
      </c>
      <c r="Q1195" s="190">
        <v>7.5000000000000002E-4</v>
      </c>
      <c r="R1195" s="190">
        <f t="shared" ref="R1195:R1207" si="12">Q1195*H1195</f>
        <v>1.17E-2</v>
      </c>
      <c r="S1195" s="190">
        <v>0</v>
      </c>
      <c r="T1195" s="191">
        <f t="shared" ref="T1195:T1207" si="13"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192" t="s">
        <v>234</v>
      </c>
      <c r="AT1195" s="192" t="s">
        <v>152</v>
      </c>
      <c r="AU1195" s="192" t="s">
        <v>84</v>
      </c>
      <c r="AY1195" s="17" t="s">
        <v>150</v>
      </c>
      <c r="BE1195" s="193">
        <f t="shared" ref="BE1195:BE1207" si="14">IF(N1195="základní",J1195,0)</f>
        <v>0</v>
      </c>
      <c r="BF1195" s="193">
        <f t="shared" ref="BF1195:BF1207" si="15">IF(N1195="snížená",J1195,0)</f>
        <v>0</v>
      </c>
      <c r="BG1195" s="193">
        <f t="shared" ref="BG1195:BG1207" si="16">IF(N1195="zákl. přenesená",J1195,0)</f>
        <v>0</v>
      </c>
      <c r="BH1195" s="193">
        <f t="shared" ref="BH1195:BH1207" si="17">IF(N1195="sníž. přenesená",J1195,0)</f>
        <v>0</v>
      </c>
      <c r="BI1195" s="193">
        <f t="shared" ref="BI1195:BI1207" si="18">IF(N1195="nulová",J1195,0)</f>
        <v>0</v>
      </c>
      <c r="BJ1195" s="17" t="s">
        <v>82</v>
      </c>
      <c r="BK1195" s="193">
        <f t="shared" ref="BK1195:BK1207" si="19">ROUND(I1195*H1195,2)</f>
        <v>0</v>
      </c>
      <c r="BL1195" s="17" t="s">
        <v>234</v>
      </c>
      <c r="BM1195" s="192" t="s">
        <v>1402</v>
      </c>
    </row>
    <row r="1196" spans="1:65" s="2" customFormat="1" ht="24.2" customHeight="1">
      <c r="A1196" s="34"/>
      <c r="B1196" s="35"/>
      <c r="C1196" s="181" t="s">
        <v>1403</v>
      </c>
      <c r="D1196" s="181" t="s">
        <v>152</v>
      </c>
      <c r="E1196" s="182" t="s">
        <v>1404</v>
      </c>
      <c r="F1196" s="183" t="s">
        <v>1405</v>
      </c>
      <c r="G1196" s="184" t="s">
        <v>394</v>
      </c>
      <c r="H1196" s="185">
        <v>18.399999999999999</v>
      </c>
      <c r="I1196" s="186"/>
      <c r="J1196" s="187">
        <f t="shared" si="10"/>
        <v>0</v>
      </c>
      <c r="K1196" s="183" t="s">
        <v>156</v>
      </c>
      <c r="L1196" s="39"/>
      <c r="M1196" s="188" t="s">
        <v>1</v>
      </c>
      <c r="N1196" s="189" t="s">
        <v>42</v>
      </c>
      <c r="O1196" s="71"/>
      <c r="P1196" s="190">
        <f t="shared" si="11"/>
        <v>0</v>
      </c>
      <c r="Q1196" s="190">
        <v>8.0000000000000004E-4</v>
      </c>
      <c r="R1196" s="190">
        <f t="shared" si="12"/>
        <v>1.4719999999999999E-2</v>
      </c>
      <c r="S1196" s="190">
        <v>0</v>
      </c>
      <c r="T1196" s="191">
        <f t="shared" si="13"/>
        <v>0</v>
      </c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R1196" s="192" t="s">
        <v>234</v>
      </c>
      <c r="AT1196" s="192" t="s">
        <v>152</v>
      </c>
      <c r="AU1196" s="192" t="s">
        <v>84</v>
      </c>
      <c r="AY1196" s="17" t="s">
        <v>150</v>
      </c>
      <c r="BE1196" s="193">
        <f t="shared" si="14"/>
        <v>0</v>
      </c>
      <c r="BF1196" s="193">
        <f t="shared" si="15"/>
        <v>0</v>
      </c>
      <c r="BG1196" s="193">
        <f t="shared" si="16"/>
        <v>0</v>
      </c>
      <c r="BH1196" s="193">
        <f t="shared" si="17"/>
        <v>0</v>
      </c>
      <c r="BI1196" s="193">
        <f t="shared" si="18"/>
        <v>0</v>
      </c>
      <c r="BJ1196" s="17" t="s">
        <v>82</v>
      </c>
      <c r="BK1196" s="193">
        <f t="shared" si="19"/>
        <v>0</v>
      </c>
      <c r="BL1196" s="17" t="s">
        <v>234</v>
      </c>
      <c r="BM1196" s="192" t="s">
        <v>1406</v>
      </c>
    </row>
    <row r="1197" spans="1:65" s="2" customFormat="1" ht="24.2" customHeight="1">
      <c r="A1197" s="34"/>
      <c r="B1197" s="35"/>
      <c r="C1197" s="181" t="s">
        <v>1407</v>
      </c>
      <c r="D1197" s="181" t="s">
        <v>152</v>
      </c>
      <c r="E1197" s="182" t="s">
        <v>1408</v>
      </c>
      <c r="F1197" s="183" t="s">
        <v>1409</v>
      </c>
      <c r="G1197" s="184" t="s">
        <v>394</v>
      </c>
      <c r="H1197" s="185">
        <v>15.6</v>
      </c>
      <c r="I1197" s="186"/>
      <c r="J1197" s="187">
        <f t="shared" si="10"/>
        <v>0</v>
      </c>
      <c r="K1197" s="183" t="s">
        <v>156</v>
      </c>
      <c r="L1197" s="39"/>
      <c r="M1197" s="188" t="s">
        <v>1</v>
      </c>
      <c r="N1197" s="189" t="s">
        <v>42</v>
      </c>
      <c r="O1197" s="71"/>
      <c r="P1197" s="190">
        <f t="shared" si="11"/>
        <v>0</v>
      </c>
      <c r="Q1197" s="190">
        <v>1.2999999999999999E-4</v>
      </c>
      <c r="R1197" s="190">
        <f t="shared" si="12"/>
        <v>2.0279999999999999E-3</v>
      </c>
      <c r="S1197" s="190">
        <v>0</v>
      </c>
      <c r="T1197" s="191">
        <f t="shared" si="13"/>
        <v>0</v>
      </c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R1197" s="192" t="s">
        <v>234</v>
      </c>
      <c r="AT1197" s="192" t="s">
        <v>152</v>
      </c>
      <c r="AU1197" s="192" t="s">
        <v>84</v>
      </c>
      <c r="AY1197" s="17" t="s">
        <v>150</v>
      </c>
      <c r="BE1197" s="193">
        <f t="shared" si="14"/>
        <v>0</v>
      </c>
      <c r="BF1197" s="193">
        <f t="shared" si="15"/>
        <v>0</v>
      </c>
      <c r="BG1197" s="193">
        <f t="shared" si="16"/>
        <v>0</v>
      </c>
      <c r="BH1197" s="193">
        <f t="shared" si="17"/>
        <v>0</v>
      </c>
      <c r="BI1197" s="193">
        <f t="shared" si="18"/>
        <v>0</v>
      </c>
      <c r="BJ1197" s="17" t="s">
        <v>82</v>
      </c>
      <c r="BK1197" s="193">
        <f t="shared" si="19"/>
        <v>0</v>
      </c>
      <c r="BL1197" s="17" t="s">
        <v>234</v>
      </c>
      <c r="BM1197" s="192" t="s">
        <v>1410</v>
      </c>
    </row>
    <row r="1198" spans="1:65" s="2" customFormat="1" ht="37.9" customHeight="1">
      <c r="A1198" s="34"/>
      <c r="B1198" s="35"/>
      <c r="C1198" s="181" t="s">
        <v>1411</v>
      </c>
      <c r="D1198" s="181" t="s">
        <v>152</v>
      </c>
      <c r="E1198" s="182" t="s">
        <v>1412</v>
      </c>
      <c r="F1198" s="183" t="s">
        <v>1413</v>
      </c>
      <c r="G1198" s="184" t="s">
        <v>394</v>
      </c>
      <c r="H1198" s="185">
        <v>18.399999999999999</v>
      </c>
      <c r="I1198" s="186"/>
      <c r="J1198" s="187">
        <f t="shared" si="10"/>
        <v>0</v>
      </c>
      <c r="K1198" s="183" t="s">
        <v>156</v>
      </c>
      <c r="L1198" s="39"/>
      <c r="M1198" s="188" t="s">
        <v>1</v>
      </c>
      <c r="N1198" s="189" t="s">
        <v>42</v>
      </c>
      <c r="O1198" s="71"/>
      <c r="P1198" s="190">
        <f t="shared" si="11"/>
        <v>0</v>
      </c>
      <c r="Q1198" s="190">
        <v>3.4000000000000002E-4</v>
      </c>
      <c r="R1198" s="190">
        <f t="shared" si="12"/>
        <v>6.2560000000000003E-3</v>
      </c>
      <c r="S1198" s="190">
        <v>0</v>
      </c>
      <c r="T1198" s="191">
        <f t="shared" si="13"/>
        <v>0</v>
      </c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R1198" s="192" t="s">
        <v>234</v>
      </c>
      <c r="AT1198" s="192" t="s">
        <v>152</v>
      </c>
      <c r="AU1198" s="192" t="s">
        <v>84</v>
      </c>
      <c r="AY1198" s="17" t="s">
        <v>150</v>
      </c>
      <c r="BE1198" s="193">
        <f t="shared" si="14"/>
        <v>0</v>
      </c>
      <c r="BF1198" s="193">
        <f t="shared" si="15"/>
        <v>0</v>
      </c>
      <c r="BG1198" s="193">
        <f t="shared" si="16"/>
        <v>0</v>
      </c>
      <c r="BH1198" s="193">
        <f t="shared" si="17"/>
        <v>0</v>
      </c>
      <c r="BI1198" s="193">
        <f t="shared" si="18"/>
        <v>0</v>
      </c>
      <c r="BJ1198" s="17" t="s">
        <v>82</v>
      </c>
      <c r="BK1198" s="193">
        <f t="shared" si="19"/>
        <v>0</v>
      </c>
      <c r="BL1198" s="17" t="s">
        <v>234</v>
      </c>
      <c r="BM1198" s="192" t="s">
        <v>1414</v>
      </c>
    </row>
    <row r="1199" spans="1:65" s="2" customFormat="1" ht="16.5" customHeight="1">
      <c r="A1199" s="34"/>
      <c r="B1199" s="35"/>
      <c r="C1199" s="181" t="s">
        <v>1415</v>
      </c>
      <c r="D1199" s="181" t="s">
        <v>152</v>
      </c>
      <c r="E1199" s="182" t="s">
        <v>1416</v>
      </c>
      <c r="F1199" s="183" t="s">
        <v>1417</v>
      </c>
      <c r="G1199" s="184" t="s">
        <v>182</v>
      </c>
      <c r="H1199" s="185">
        <v>6</v>
      </c>
      <c r="I1199" s="186"/>
      <c r="J1199" s="187">
        <f t="shared" si="10"/>
        <v>0</v>
      </c>
      <c r="K1199" s="183" t="s">
        <v>156</v>
      </c>
      <c r="L1199" s="39"/>
      <c r="M1199" s="188" t="s">
        <v>1</v>
      </c>
      <c r="N1199" s="189" t="s">
        <v>42</v>
      </c>
      <c r="O1199" s="71"/>
      <c r="P1199" s="190">
        <f t="shared" si="11"/>
        <v>0</v>
      </c>
      <c r="Q1199" s="190">
        <v>5.6999999999999998E-4</v>
      </c>
      <c r="R1199" s="190">
        <f t="shared" si="12"/>
        <v>3.4199999999999999E-3</v>
      </c>
      <c r="S1199" s="190">
        <v>0</v>
      </c>
      <c r="T1199" s="191">
        <f t="shared" si="13"/>
        <v>0</v>
      </c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R1199" s="192" t="s">
        <v>234</v>
      </c>
      <c r="AT1199" s="192" t="s">
        <v>152</v>
      </c>
      <c r="AU1199" s="192" t="s">
        <v>84</v>
      </c>
      <c r="AY1199" s="17" t="s">
        <v>150</v>
      </c>
      <c r="BE1199" s="193">
        <f t="shared" si="14"/>
        <v>0</v>
      </c>
      <c r="BF1199" s="193">
        <f t="shared" si="15"/>
        <v>0</v>
      </c>
      <c r="BG1199" s="193">
        <f t="shared" si="16"/>
        <v>0</v>
      </c>
      <c r="BH1199" s="193">
        <f t="shared" si="17"/>
        <v>0</v>
      </c>
      <c r="BI1199" s="193">
        <f t="shared" si="18"/>
        <v>0</v>
      </c>
      <c r="BJ1199" s="17" t="s">
        <v>82</v>
      </c>
      <c r="BK1199" s="193">
        <f t="shared" si="19"/>
        <v>0</v>
      </c>
      <c r="BL1199" s="17" t="s">
        <v>234</v>
      </c>
      <c r="BM1199" s="192" t="s">
        <v>1418</v>
      </c>
    </row>
    <row r="1200" spans="1:65" s="2" customFormat="1" ht="24.2" customHeight="1">
      <c r="A1200" s="34"/>
      <c r="B1200" s="35"/>
      <c r="C1200" s="181" t="s">
        <v>1419</v>
      </c>
      <c r="D1200" s="181" t="s">
        <v>152</v>
      </c>
      <c r="E1200" s="182" t="s">
        <v>1420</v>
      </c>
      <c r="F1200" s="183" t="s">
        <v>1421</v>
      </c>
      <c r="G1200" s="184" t="s">
        <v>1422</v>
      </c>
      <c r="H1200" s="185">
        <v>2</v>
      </c>
      <c r="I1200" s="186"/>
      <c r="J1200" s="187">
        <f t="shared" si="10"/>
        <v>0</v>
      </c>
      <c r="K1200" s="183" t="s">
        <v>156</v>
      </c>
      <c r="L1200" s="39"/>
      <c r="M1200" s="188" t="s">
        <v>1</v>
      </c>
      <c r="N1200" s="189" t="s">
        <v>42</v>
      </c>
      <c r="O1200" s="71"/>
      <c r="P1200" s="190">
        <f t="shared" si="11"/>
        <v>0</v>
      </c>
      <c r="Q1200" s="190">
        <v>1.7899999999999999E-2</v>
      </c>
      <c r="R1200" s="190">
        <f t="shared" si="12"/>
        <v>3.5799999999999998E-2</v>
      </c>
      <c r="S1200" s="190">
        <v>0</v>
      </c>
      <c r="T1200" s="191">
        <f t="shared" si="13"/>
        <v>0</v>
      </c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R1200" s="192" t="s">
        <v>234</v>
      </c>
      <c r="AT1200" s="192" t="s">
        <v>152</v>
      </c>
      <c r="AU1200" s="192" t="s">
        <v>84</v>
      </c>
      <c r="AY1200" s="17" t="s">
        <v>150</v>
      </c>
      <c r="BE1200" s="193">
        <f t="shared" si="14"/>
        <v>0</v>
      </c>
      <c r="BF1200" s="193">
        <f t="shared" si="15"/>
        <v>0</v>
      </c>
      <c r="BG1200" s="193">
        <f t="shared" si="16"/>
        <v>0</v>
      </c>
      <c r="BH1200" s="193">
        <f t="shared" si="17"/>
        <v>0</v>
      </c>
      <c r="BI1200" s="193">
        <f t="shared" si="18"/>
        <v>0</v>
      </c>
      <c r="BJ1200" s="17" t="s">
        <v>82</v>
      </c>
      <c r="BK1200" s="193">
        <f t="shared" si="19"/>
        <v>0</v>
      </c>
      <c r="BL1200" s="17" t="s">
        <v>234</v>
      </c>
      <c r="BM1200" s="192" t="s">
        <v>1423</v>
      </c>
    </row>
    <row r="1201" spans="1:65" s="2" customFormat="1" ht="16.5" customHeight="1">
      <c r="A1201" s="34"/>
      <c r="B1201" s="35"/>
      <c r="C1201" s="181" t="s">
        <v>1424</v>
      </c>
      <c r="D1201" s="181" t="s">
        <v>152</v>
      </c>
      <c r="E1201" s="182" t="s">
        <v>1425</v>
      </c>
      <c r="F1201" s="183" t="s">
        <v>1426</v>
      </c>
      <c r="G1201" s="184" t="s">
        <v>182</v>
      </c>
      <c r="H1201" s="185">
        <v>2</v>
      </c>
      <c r="I1201" s="186"/>
      <c r="J1201" s="187">
        <f t="shared" si="10"/>
        <v>0</v>
      </c>
      <c r="K1201" s="183" t="s">
        <v>156</v>
      </c>
      <c r="L1201" s="39"/>
      <c r="M1201" s="188" t="s">
        <v>1</v>
      </c>
      <c r="N1201" s="189" t="s">
        <v>42</v>
      </c>
      <c r="O1201" s="71"/>
      <c r="P1201" s="190">
        <f t="shared" si="11"/>
        <v>0</v>
      </c>
      <c r="Q1201" s="190">
        <v>6.3000000000000003E-4</v>
      </c>
      <c r="R1201" s="190">
        <f t="shared" si="12"/>
        <v>1.2600000000000001E-3</v>
      </c>
      <c r="S1201" s="190">
        <v>0</v>
      </c>
      <c r="T1201" s="191">
        <f t="shared" si="13"/>
        <v>0</v>
      </c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R1201" s="192" t="s">
        <v>234</v>
      </c>
      <c r="AT1201" s="192" t="s">
        <v>152</v>
      </c>
      <c r="AU1201" s="192" t="s">
        <v>84</v>
      </c>
      <c r="AY1201" s="17" t="s">
        <v>150</v>
      </c>
      <c r="BE1201" s="193">
        <f t="shared" si="14"/>
        <v>0</v>
      </c>
      <c r="BF1201" s="193">
        <f t="shared" si="15"/>
        <v>0</v>
      </c>
      <c r="BG1201" s="193">
        <f t="shared" si="16"/>
        <v>0</v>
      </c>
      <c r="BH1201" s="193">
        <f t="shared" si="17"/>
        <v>0</v>
      </c>
      <c r="BI1201" s="193">
        <f t="shared" si="18"/>
        <v>0</v>
      </c>
      <c r="BJ1201" s="17" t="s">
        <v>82</v>
      </c>
      <c r="BK1201" s="193">
        <f t="shared" si="19"/>
        <v>0</v>
      </c>
      <c r="BL1201" s="17" t="s">
        <v>234</v>
      </c>
      <c r="BM1201" s="192" t="s">
        <v>1427</v>
      </c>
    </row>
    <row r="1202" spans="1:65" s="2" customFormat="1" ht="16.5" customHeight="1">
      <c r="A1202" s="34"/>
      <c r="B1202" s="35"/>
      <c r="C1202" s="181" t="s">
        <v>1428</v>
      </c>
      <c r="D1202" s="181" t="s">
        <v>152</v>
      </c>
      <c r="E1202" s="182" t="s">
        <v>1429</v>
      </c>
      <c r="F1202" s="183" t="s">
        <v>1430</v>
      </c>
      <c r="G1202" s="184" t="s">
        <v>182</v>
      </c>
      <c r="H1202" s="185">
        <v>2</v>
      </c>
      <c r="I1202" s="186"/>
      <c r="J1202" s="187">
        <f t="shared" si="10"/>
        <v>0</v>
      </c>
      <c r="K1202" s="183" t="s">
        <v>156</v>
      </c>
      <c r="L1202" s="39"/>
      <c r="M1202" s="188" t="s">
        <v>1</v>
      </c>
      <c r="N1202" s="189" t="s">
        <v>42</v>
      </c>
      <c r="O1202" s="71"/>
      <c r="P1202" s="190">
        <f t="shared" si="11"/>
        <v>0</v>
      </c>
      <c r="Q1202" s="190">
        <v>2.0000000000000001E-4</v>
      </c>
      <c r="R1202" s="190">
        <f t="shared" si="12"/>
        <v>4.0000000000000002E-4</v>
      </c>
      <c r="S1202" s="190">
        <v>0</v>
      </c>
      <c r="T1202" s="191">
        <f t="shared" si="13"/>
        <v>0</v>
      </c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  <c r="AR1202" s="192" t="s">
        <v>234</v>
      </c>
      <c r="AT1202" s="192" t="s">
        <v>152</v>
      </c>
      <c r="AU1202" s="192" t="s">
        <v>84</v>
      </c>
      <c r="AY1202" s="17" t="s">
        <v>150</v>
      </c>
      <c r="BE1202" s="193">
        <f t="shared" si="14"/>
        <v>0</v>
      </c>
      <c r="BF1202" s="193">
        <f t="shared" si="15"/>
        <v>0</v>
      </c>
      <c r="BG1202" s="193">
        <f t="shared" si="16"/>
        <v>0</v>
      </c>
      <c r="BH1202" s="193">
        <f t="shared" si="17"/>
        <v>0</v>
      </c>
      <c r="BI1202" s="193">
        <f t="shared" si="18"/>
        <v>0</v>
      </c>
      <c r="BJ1202" s="17" t="s">
        <v>82</v>
      </c>
      <c r="BK1202" s="193">
        <f t="shared" si="19"/>
        <v>0</v>
      </c>
      <c r="BL1202" s="17" t="s">
        <v>234</v>
      </c>
      <c r="BM1202" s="192" t="s">
        <v>1431</v>
      </c>
    </row>
    <row r="1203" spans="1:65" s="2" customFormat="1" ht="21.75" customHeight="1">
      <c r="A1203" s="34"/>
      <c r="B1203" s="35"/>
      <c r="C1203" s="181" t="s">
        <v>1432</v>
      </c>
      <c r="D1203" s="181" t="s">
        <v>152</v>
      </c>
      <c r="E1203" s="182" t="s">
        <v>1433</v>
      </c>
      <c r="F1203" s="183" t="s">
        <v>1434</v>
      </c>
      <c r="G1203" s="184" t="s">
        <v>182</v>
      </c>
      <c r="H1203" s="185">
        <v>2</v>
      </c>
      <c r="I1203" s="186"/>
      <c r="J1203" s="187">
        <f t="shared" si="10"/>
        <v>0</v>
      </c>
      <c r="K1203" s="183" t="s">
        <v>156</v>
      </c>
      <c r="L1203" s="39"/>
      <c r="M1203" s="188" t="s">
        <v>1</v>
      </c>
      <c r="N1203" s="189" t="s">
        <v>42</v>
      </c>
      <c r="O1203" s="71"/>
      <c r="P1203" s="190">
        <f t="shared" si="11"/>
        <v>0</v>
      </c>
      <c r="Q1203" s="190">
        <v>5.9999999999999995E-4</v>
      </c>
      <c r="R1203" s="190">
        <f t="shared" si="12"/>
        <v>1.1999999999999999E-3</v>
      </c>
      <c r="S1203" s="190">
        <v>0</v>
      </c>
      <c r="T1203" s="191">
        <f t="shared" si="13"/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192" t="s">
        <v>234</v>
      </c>
      <c r="AT1203" s="192" t="s">
        <v>152</v>
      </c>
      <c r="AU1203" s="192" t="s">
        <v>84</v>
      </c>
      <c r="AY1203" s="17" t="s">
        <v>150</v>
      </c>
      <c r="BE1203" s="193">
        <f t="shared" si="14"/>
        <v>0</v>
      </c>
      <c r="BF1203" s="193">
        <f t="shared" si="15"/>
        <v>0</v>
      </c>
      <c r="BG1203" s="193">
        <f t="shared" si="16"/>
        <v>0</v>
      </c>
      <c r="BH1203" s="193">
        <f t="shared" si="17"/>
        <v>0</v>
      </c>
      <c r="BI1203" s="193">
        <f t="shared" si="18"/>
        <v>0</v>
      </c>
      <c r="BJ1203" s="17" t="s">
        <v>82</v>
      </c>
      <c r="BK1203" s="193">
        <f t="shared" si="19"/>
        <v>0</v>
      </c>
      <c r="BL1203" s="17" t="s">
        <v>234</v>
      </c>
      <c r="BM1203" s="192" t="s">
        <v>1435</v>
      </c>
    </row>
    <row r="1204" spans="1:65" s="2" customFormat="1" ht="21.75" customHeight="1">
      <c r="A1204" s="34"/>
      <c r="B1204" s="35"/>
      <c r="C1204" s="181" t="s">
        <v>1436</v>
      </c>
      <c r="D1204" s="181" t="s">
        <v>152</v>
      </c>
      <c r="E1204" s="182" t="s">
        <v>1437</v>
      </c>
      <c r="F1204" s="183" t="s">
        <v>1438</v>
      </c>
      <c r="G1204" s="184" t="s">
        <v>394</v>
      </c>
      <c r="H1204" s="185">
        <v>34</v>
      </c>
      <c r="I1204" s="186"/>
      <c r="J1204" s="187">
        <f t="shared" si="10"/>
        <v>0</v>
      </c>
      <c r="K1204" s="183" t="s">
        <v>156</v>
      </c>
      <c r="L1204" s="39"/>
      <c r="M1204" s="188" t="s">
        <v>1</v>
      </c>
      <c r="N1204" s="189" t="s">
        <v>42</v>
      </c>
      <c r="O1204" s="71"/>
      <c r="P1204" s="190">
        <f t="shared" si="11"/>
        <v>0</v>
      </c>
      <c r="Q1204" s="190">
        <v>1.0000000000000001E-5</v>
      </c>
      <c r="R1204" s="190">
        <f t="shared" si="12"/>
        <v>3.4000000000000002E-4</v>
      </c>
      <c r="S1204" s="190">
        <v>0</v>
      </c>
      <c r="T1204" s="191">
        <f t="shared" si="13"/>
        <v>0</v>
      </c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R1204" s="192" t="s">
        <v>234</v>
      </c>
      <c r="AT1204" s="192" t="s">
        <v>152</v>
      </c>
      <c r="AU1204" s="192" t="s">
        <v>84</v>
      </c>
      <c r="AY1204" s="17" t="s">
        <v>150</v>
      </c>
      <c r="BE1204" s="193">
        <f t="shared" si="14"/>
        <v>0</v>
      </c>
      <c r="BF1204" s="193">
        <f t="shared" si="15"/>
        <v>0</v>
      </c>
      <c r="BG1204" s="193">
        <f t="shared" si="16"/>
        <v>0</v>
      </c>
      <c r="BH1204" s="193">
        <f t="shared" si="17"/>
        <v>0</v>
      </c>
      <c r="BI1204" s="193">
        <f t="shared" si="18"/>
        <v>0</v>
      </c>
      <c r="BJ1204" s="17" t="s">
        <v>82</v>
      </c>
      <c r="BK1204" s="193">
        <f t="shared" si="19"/>
        <v>0</v>
      </c>
      <c r="BL1204" s="17" t="s">
        <v>234</v>
      </c>
      <c r="BM1204" s="192" t="s">
        <v>1439</v>
      </c>
    </row>
    <row r="1205" spans="1:65" s="2" customFormat="1" ht="24.2" customHeight="1">
      <c r="A1205" s="34"/>
      <c r="B1205" s="35"/>
      <c r="C1205" s="181" t="s">
        <v>1440</v>
      </c>
      <c r="D1205" s="181" t="s">
        <v>152</v>
      </c>
      <c r="E1205" s="182" t="s">
        <v>1441</v>
      </c>
      <c r="F1205" s="183" t="s">
        <v>1442</v>
      </c>
      <c r="G1205" s="184" t="s">
        <v>394</v>
      </c>
      <c r="H1205" s="185">
        <v>34</v>
      </c>
      <c r="I1205" s="186"/>
      <c r="J1205" s="187">
        <f t="shared" si="10"/>
        <v>0</v>
      </c>
      <c r="K1205" s="183" t="s">
        <v>156</v>
      </c>
      <c r="L1205" s="39"/>
      <c r="M1205" s="188" t="s">
        <v>1</v>
      </c>
      <c r="N1205" s="189" t="s">
        <v>42</v>
      </c>
      <c r="O1205" s="71"/>
      <c r="P1205" s="190">
        <f t="shared" si="11"/>
        <v>0</v>
      </c>
      <c r="Q1205" s="190">
        <v>2.0000000000000002E-5</v>
      </c>
      <c r="R1205" s="190">
        <f t="shared" si="12"/>
        <v>6.8000000000000005E-4</v>
      </c>
      <c r="S1205" s="190">
        <v>0</v>
      </c>
      <c r="T1205" s="191">
        <f t="shared" si="13"/>
        <v>0</v>
      </c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R1205" s="192" t="s">
        <v>234</v>
      </c>
      <c r="AT1205" s="192" t="s">
        <v>152</v>
      </c>
      <c r="AU1205" s="192" t="s">
        <v>84</v>
      </c>
      <c r="AY1205" s="17" t="s">
        <v>150</v>
      </c>
      <c r="BE1205" s="193">
        <f t="shared" si="14"/>
        <v>0</v>
      </c>
      <c r="BF1205" s="193">
        <f t="shared" si="15"/>
        <v>0</v>
      </c>
      <c r="BG1205" s="193">
        <f t="shared" si="16"/>
        <v>0</v>
      </c>
      <c r="BH1205" s="193">
        <f t="shared" si="17"/>
        <v>0</v>
      </c>
      <c r="BI1205" s="193">
        <f t="shared" si="18"/>
        <v>0</v>
      </c>
      <c r="BJ1205" s="17" t="s">
        <v>82</v>
      </c>
      <c r="BK1205" s="193">
        <f t="shared" si="19"/>
        <v>0</v>
      </c>
      <c r="BL1205" s="17" t="s">
        <v>234</v>
      </c>
      <c r="BM1205" s="192" t="s">
        <v>1443</v>
      </c>
    </row>
    <row r="1206" spans="1:65" s="2" customFormat="1" ht="21.75" customHeight="1">
      <c r="A1206" s="34"/>
      <c r="B1206" s="35"/>
      <c r="C1206" s="181" t="s">
        <v>1444</v>
      </c>
      <c r="D1206" s="181" t="s">
        <v>152</v>
      </c>
      <c r="E1206" s="182" t="s">
        <v>1445</v>
      </c>
      <c r="F1206" s="183" t="s">
        <v>1446</v>
      </c>
      <c r="G1206" s="184" t="s">
        <v>1181</v>
      </c>
      <c r="H1206" s="185">
        <v>1</v>
      </c>
      <c r="I1206" s="186"/>
      <c r="J1206" s="187">
        <f t="shared" si="10"/>
        <v>0</v>
      </c>
      <c r="K1206" s="183" t="s">
        <v>1</v>
      </c>
      <c r="L1206" s="39"/>
      <c r="M1206" s="188" t="s">
        <v>1</v>
      </c>
      <c r="N1206" s="189" t="s">
        <v>42</v>
      </c>
      <c r="O1206" s="71"/>
      <c r="P1206" s="190">
        <f t="shared" si="11"/>
        <v>0</v>
      </c>
      <c r="Q1206" s="190">
        <v>0</v>
      </c>
      <c r="R1206" s="190">
        <f t="shared" si="12"/>
        <v>0</v>
      </c>
      <c r="S1206" s="190">
        <v>0</v>
      </c>
      <c r="T1206" s="191">
        <f t="shared" si="13"/>
        <v>0</v>
      </c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R1206" s="192" t="s">
        <v>234</v>
      </c>
      <c r="AT1206" s="192" t="s">
        <v>152</v>
      </c>
      <c r="AU1206" s="192" t="s">
        <v>84</v>
      </c>
      <c r="AY1206" s="17" t="s">
        <v>150</v>
      </c>
      <c r="BE1206" s="193">
        <f t="shared" si="14"/>
        <v>0</v>
      </c>
      <c r="BF1206" s="193">
        <f t="shared" si="15"/>
        <v>0</v>
      </c>
      <c r="BG1206" s="193">
        <f t="shared" si="16"/>
        <v>0</v>
      </c>
      <c r="BH1206" s="193">
        <f t="shared" si="17"/>
        <v>0</v>
      </c>
      <c r="BI1206" s="193">
        <f t="shared" si="18"/>
        <v>0</v>
      </c>
      <c r="BJ1206" s="17" t="s">
        <v>82</v>
      </c>
      <c r="BK1206" s="193">
        <f t="shared" si="19"/>
        <v>0</v>
      </c>
      <c r="BL1206" s="17" t="s">
        <v>234</v>
      </c>
      <c r="BM1206" s="192" t="s">
        <v>1447</v>
      </c>
    </row>
    <row r="1207" spans="1:65" s="2" customFormat="1" ht="24.2" customHeight="1">
      <c r="A1207" s="34"/>
      <c r="B1207" s="35"/>
      <c r="C1207" s="181" t="s">
        <v>1448</v>
      </c>
      <c r="D1207" s="181" t="s">
        <v>152</v>
      </c>
      <c r="E1207" s="182" t="s">
        <v>1449</v>
      </c>
      <c r="F1207" s="183" t="s">
        <v>1450</v>
      </c>
      <c r="G1207" s="184" t="s">
        <v>209</v>
      </c>
      <c r="H1207" s="185">
        <v>7.8E-2</v>
      </c>
      <c r="I1207" s="186"/>
      <c r="J1207" s="187">
        <f t="shared" si="10"/>
        <v>0</v>
      </c>
      <c r="K1207" s="183" t="s">
        <v>156</v>
      </c>
      <c r="L1207" s="39"/>
      <c r="M1207" s="188" t="s">
        <v>1</v>
      </c>
      <c r="N1207" s="189" t="s">
        <v>42</v>
      </c>
      <c r="O1207" s="71"/>
      <c r="P1207" s="190">
        <f t="shared" si="11"/>
        <v>0</v>
      </c>
      <c r="Q1207" s="190">
        <v>0</v>
      </c>
      <c r="R1207" s="190">
        <f t="shared" si="12"/>
        <v>0</v>
      </c>
      <c r="S1207" s="190">
        <v>0</v>
      </c>
      <c r="T1207" s="191">
        <f t="shared" si="13"/>
        <v>0</v>
      </c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R1207" s="192" t="s">
        <v>234</v>
      </c>
      <c r="AT1207" s="192" t="s">
        <v>152</v>
      </c>
      <c r="AU1207" s="192" t="s">
        <v>84</v>
      </c>
      <c r="AY1207" s="17" t="s">
        <v>150</v>
      </c>
      <c r="BE1207" s="193">
        <f t="shared" si="14"/>
        <v>0</v>
      </c>
      <c r="BF1207" s="193">
        <f t="shared" si="15"/>
        <v>0</v>
      </c>
      <c r="BG1207" s="193">
        <f t="shared" si="16"/>
        <v>0</v>
      </c>
      <c r="BH1207" s="193">
        <f t="shared" si="17"/>
        <v>0</v>
      </c>
      <c r="BI1207" s="193">
        <f t="shared" si="18"/>
        <v>0</v>
      </c>
      <c r="BJ1207" s="17" t="s">
        <v>82</v>
      </c>
      <c r="BK1207" s="193">
        <f t="shared" si="19"/>
        <v>0</v>
      </c>
      <c r="BL1207" s="17" t="s">
        <v>234</v>
      </c>
      <c r="BM1207" s="192" t="s">
        <v>1451</v>
      </c>
    </row>
    <row r="1208" spans="1:65" s="12" customFormat="1" ht="22.9" customHeight="1">
      <c r="B1208" s="165"/>
      <c r="C1208" s="166"/>
      <c r="D1208" s="167" t="s">
        <v>76</v>
      </c>
      <c r="E1208" s="179" t="s">
        <v>1452</v>
      </c>
      <c r="F1208" s="179" t="s">
        <v>1453</v>
      </c>
      <c r="G1208" s="166"/>
      <c r="H1208" s="166"/>
      <c r="I1208" s="169"/>
      <c r="J1208" s="180">
        <f>BK1208</f>
        <v>0</v>
      </c>
      <c r="K1208" s="166"/>
      <c r="L1208" s="171"/>
      <c r="M1208" s="172"/>
      <c r="N1208" s="173"/>
      <c r="O1208" s="173"/>
      <c r="P1208" s="174">
        <f>SUM(P1209:P1225)</f>
        <v>0</v>
      </c>
      <c r="Q1208" s="173"/>
      <c r="R1208" s="174">
        <f>SUM(R1209:R1225)</f>
        <v>0.22564000000000001</v>
      </c>
      <c r="S1208" s="173"/>
      <c r="T1208" s="175">
        <f>SUM(T1209:T1225)</f>
        <v>0.14492000000000002</v>
      </c>
      <c r="AR1208" s="176" t="s">
        <v>84</v>
      </c>
      <c r="AT1208" s="177" t="s">
        <v>76</v>
      </c>
      <c r="AU1208" s="177" t="s">
        <v>82</v>
      </c>
      <c r="AY1208" s="176" t="s">
        <v>150</v>
      </c>
      <c r="BK1208" s="178">
        <f>SUM(BK1209:BK1225)</f>
        <v>0</v>
      </c>
    </row>
    <row r="1209" spans="1:65" s="2" customFormat="1" ht="16.5" customHeight="1">
      <c r="A1209" s="34"/>
      <c r="B1209" s="35"/>
      <c r="C1209" s="181" t="s">
        <v>1454</v>
      </c>
      <c r="D1209" s="181" t="s">
        <v>152</v>
      </c>
      <c r="E1209" s="182" t="s">
        <v>1455</v>
      </c>
      <c r="F1209" s="183" t="s">
        <v>1456</v>
      </c>
      <c r="G1209" s="184" t="s">
        <v>1422</v>
      </c>
      <c r="H1209" s="185">
        <v>2</v>
      </c>
      <c r="I1209" s="186"/>
      <c r="J1209" s="187">
        <f t="shared" ref="J1209:J1225" si="20">ROUND(I1209*H1209,2)</f>
        <v>0</v>
      </c>
      <c r="K1209" s="183" t="s">
        <v>156</v>
      </c>
      <c r="L1209" s="39"/>
      <c r="M1209" s="188" t="s">
        <v>1</v>
      </c>
      <c r="N1209" s="189" t="s">
        <v>42</v>
      </c>
      <c r="O1209" s="71"/>
      <c r="P1209" s="190">
        <f t="shared" ref="P1209:P1225" si="21">O1209*H1209</f>
        <v>0</v>
      </c>
      <c r="Q1209" s="190">
        <v>0</v>
      </c>
      <c r="R1209" s="190">
        <f t="shared" ref="R1209:R1225" si="22">Q1209*H1209</f>
        <v>0</v>
      </c>
      <c r="S1209" s="190">
        <v>3.4200000000000001E-2</v>
      </c>
      <c r="T1209" s="191">
        <f t="shared" ref="T1209:T1225" si="23">S1209*H1209</f>
        <v>6.8400000000000002E-2</v>
      </c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R1209" s="192" t="s">
        <v>234</v>
      </c>
      <c r="AT1209" s="192" t="s">
        <v>152</v>
      </c>
      <c r="AU1209" s="192" t="s">
        <v>84</v>
      </c>
      <c r="AY1209" s="17" t="s">
        <v>150</v>
      </c>
      <c r="BE1209" s="193">
        <f t="shared" ref="BE1209:BE1225" si="24">IF(N1209="základní",J1209,0)</f>
        <v>0</v>
      </c>
      <c r="BF1209" s="193">
        <f t="shared" ref="BF1209:BF1225" si="25">IF(N1209="snížená",J1209,0)</f>
        <v>0</v>
      </c>
      <c r="BG1209" s="193">
        <f t="shared" ref="BG1209:BG1225" si="26">IF(N1209="zákl. přenesená",J1209,0)</f>
        <v>0</v>
      </c>
      <c r="BH1209" s="193">
        <f t="shared" ref="BH1209:BH1225" si="27">IF(N1209="sníž. přenesená",J1209,0)</f>
        <v>0</v>
      </c>
      <c r="BI1209" s="193">
        <f t="shared" ref="BI1209:BI1225" si="28">IF(N1209="nulová",J1209,0)</f>
        <v>0</v>
      </c>
      <c r="BJ1209" s="17" t="s">
        <v>82</v>
      </c>
      <c r="BK1209" s="193">
        <f t="shared" ref="BK1209:BK1225" si="29">ROUND(I1209*H1209,2)</f>
        <v>0</v>
      </c>
      <c r="BL1209" s="17" t="s">
        <v>234</v>
      </c>
      <c r="BM1209" s="192" t="s">
        <v>1457</v>
      </c>
    </row>
    <row r="1210" spans="1:65" s="2" customFormat="1" ht="24.2" customHeight="1">
      <c r="A1210" s="34"/>
      <c r="B1210" s="35"/>
      <c r="C1210" s="181" t="s">
        <v>1458</v>
      </c>
      <c r="D1210" s="181" t="s">
        <v>152</v>
      </c>
      <c r="E1210" s="182" t="s">
        <v>1459</v>
      </c>
      <c r="F1210" s="183" t="s">
        <v>1460</v>
      </c>
      <c r="G1210" s="184" t="s">
        <v>1422</v>
      </c>
      <c r="H1210" s="185">
        <v>1</v>
      </c>
      <c r="I1210" s="186"/>
      <c r="J1210" s="187">
        <f t="shared" si="20"/>
        <v>0</v>
      </c>
      <c r="K1210" s="183" t="s">
        <v>156</v>
      </c>
      <c r="L1210" s="39"/>
      <c r="M1210" s="188" t="s">
        <v>1</v>
      </c>
      <c r="N1210" s="189" t="s">
        <v>42</v>
      </c>
      <c r="O1210" s="71"/>
      <c r="P1210" s="190">
        <f t="shared" si="21"/>
        <v>0</v>
      </c>
      <c r="Q1210" s="190">
        <v>2.5489999999999999E-2</v>
      </c>
      <c r="R1210" s="190">
        <f t="shared" si="22"/>
        <v>2.5489999999999999E-2</v>
      </c>
      <c r="S1210" s="190">
        <v>0</v>
      </c>
      <c r="T1210" s="191">
        <f t="shared" si="23"/>
        <v>0</v>
      </c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R1210" s="192" t="s">
        <v>234</v>
      </c>
      <c r="AT1210" s="192" t="s">
        <v>152</v>
      </c>
      <c r="AU1210" s="192" t="s">
        <v>84</v>
      </c>
      <c r="AY1210" s="17" t="s">
        <v>150</v>
      </c>
      <c r="BE1210" s="193">
        <f t="shared" si="24"/>
        <v>0</v>
      </c>
      <c r="BF1210" s="193">
        <f t="shared" si="25"/>
        <v>0</v>
      </c>
      <c r="BG1210" s="193">
        <f t="shared" si="26"/>
        <v>0</v>
      </c>
      <c r="BH1210" s="193">
        <f t="shared" si="27"/>
        <v>0</v>
      </c>
      <c r="BI1210" s="193">
        <f t="shared" si="28"/>
        <v>0</v>
      </c>
      <c r="BJ1210" s="17" t="s">
        <v>82</v>
      </c>
      <c r="BK1210" s="193">
        <f t="shared" si="29"/>
        <v>0</v>
      </c>
      <c r="BL1210" s="17" t="s">
        <v>234</v>
      </c>
      <c r="BM1210" s="192" t="s">
        <v>1461</v>
      </c>
    </row>
    <row r="1211" spans="1:65" s="2" customFormat="1" ht="24.2" customHeight="1">
      <c r="A1211" s="34"/>
      <c r="B1211" s="35"/>
      <c r="C1211" s="181" t="s">
        <v>1462</v>
      </c>
      <c r="D1211" s="181" t="s">
        <v>152</v>
      </c>
      <c r="E1211" s="182" t="s">
        <v>1463</v>
      </c>
      <c r="F1211" s="183" t="s">
        <v>1464</v>
      </c>
      <c r="G1211" s="184" t="s">
        <v>1422</v>
      </c>
      <c r="H1211" s="185">
        <v>3</v>
      </c>
      <c r="I1211" s="186"/>
      <c r="J1211" s="187">
        <f t="shared" si="20"/>
        <v>0</v>
      </c>
      <c r="K1211" s="183" t="s">
        <v>156</v>
      </c>
      <c r="L1211" s="39"/>
      <c r="M1211" s="188" t="s">
        <v>1</v>
      </c>
      <c r="N1211" s="189" t="s">
        <v>42</v>
      </c>
      <c r="O1211" s="71"/>
      <c r="P1211" s="190">
        <f t="shared" si="21"/>
        <v>0</v>
      </c>
      <c r="Q1211" s="190">
        <v>2.9440000000000001E-2</v>
      </c>
      <c r="R1211" s="190">
        <f t="shared" si="22"/>
        <v>8.832000000000001E-2</v>
      </c>
      <c r="S1211" s="190">
        <v>0</v>
      </c>
      <c r="T1211" s="191">
        <f t="shared" si="23"/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192" t="s">
        <v>234</v>
      </c>
      <c r="AT1211" s="192" t="s">
        <v>152</v>
      </c>
      <c r="AU1211" s="192" t="s">
        <v>84</v>
      </c>
      <c r="AY1211" s="17" t="s">
        <v>150</v>
      </c>
      <c r="BE1211" s="193">
        <f t="shared" si="24"/>
        <v>0</v>
      </c>
      <c r="BF1211" s="193">
        <f t="shared" si="25"/>
        <v>0</v>
      </c>
      <c r="BG1211" s="193">
        <f t="shared" si="26"/>
        <v>0</v>
      </c>
      <c r="BH1211" s="193">
        <f t="shared" si="27"/>
        <v>0</v>
      </c>
      <c r="BI1211" s="193">
        <f t="shared" si="28"/>
        <v>0</v>
      </c>
      <c r="BJ1211" s="17" t="s">
        <v>82</v>
      </c>
      <c r="BK1211" s="193">
        <f t="shared" si="29"/>
        <v>0</v>
      </c>
      <c r="BL1211" s="17" t="s">
        <v>234</v>
      </c>
      <c r="BM1211" s="192" t="s">
        <v>1465</v>
      </c>
    </row>
    <row r="1212" spans="1:65" s="2" customFormat="1" ht="16.5" customHeight="1">
      <c r="A1212" s="34"/>
      <c r="B1212" s="35"/>
      <c r="C1212" s="181" t="s">
        <v>1466</v>
      </c>
      <c r="D1212" s="181" t="s">
        <v>152</v>
      </c>
      <c r="E1212" s="182" t="s">
        <v>1467</v>
      </c>
      <c r="F1212" s="183" t="s">
        <v>1468</v>
      </c>
      <c r="G1212" s="184" t="s">
        <v>1422</v>
      </c>
      <c r="H1212" s="185">
        <v>2</v>
      </c>
      <c r="I1212" s="186"/>
      <c r="J1212" s="187">
        <f t="shared" si="20"/>
        <v>0</v>
      </c>
      <c r="K1212" s="183" t="s">
        <v>156</v>
      </c>
      <c r="L1212" s="39"/>
      <c r="M1212" s="188" t="s">
        <v>1</v>
      </c>
      <c r="N1212" s="189" t="s">
        <v>42</v>
      </c>
      <c r="O1212" s="71"/>
      <c r="P1212" s="190">
        <f t="shared" si="21"/>
        <v>0</v>
      </c>
      <c r="Q1212" s="190">
        <v>0</v>
      </c>
      <c r="R1212" s="190">
        <f t="shared" si="22"/>
        <v>0</v>
      </c>
      <c r="S1212" s="190">
        <v>1.9460000000000002E-2</v>
      </c>
      <c r="T1212" s="191">
        <f t="shared" si="23"/>
        <v>3.8920000000000003E-2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192" t="s">
        <v>234</v>
      </c>
      <c r="AT1212" s="192" t="s">
        <v>152</v>
      </c>
      <c r="AU1212" s="192" t="s">
        <v>84</v>
      </c>
      <c r="AY1212" s="17" t="s">
        <v>150</v>
      </c>
      <c r="BE1212" s="193">
        <f t="shared" si="24"/>
        <v>0</v>
      </c>
      <c r="BF1212" s="193">
        <f t="shared" si="25"/>
        <v>0</v>
      </c>
      <c r="BG1212" s="193">
        <f t="shared" si="26"/>
        <v>0</v>
      </c>
      <c r="BH1212" s="193">
        <f t="shared" si="27"/>
        <v>0</v>
      </c>
      <c r="BI1212" s="193">
        <f t="shared" si="28"/>
        <v>0</v>
      </c>
      <c r="BJ1212" s="17" t="s">
        <v>82</v>
      </c>
      <c r="BK1212" s="193">
        <f t="shared" si="29"/>
        <v>0</v>
      </c>
      <c r="BL1212" s="17" t="s">
        <v>234</v>
      </c>
      <c r="BM1212" s="192" t="s">
        <v>1469</v>
      </c>
    </row>
    <row r="1213" spans="1:65" s="2" customFormat="1" ht="24.2" customHeight="1">
      <c r="A1213" s="34"/>
      <c r="B1213" s="35"/>
      <c r="C1213" s="181" t="s">
        <v>1470</v>
      </c>
      <c r="D1213" s="181" t="s">
        <v>152</v>
      </c>
      <c r="E1213" s="182" t="s">
        <v>1471</v>
      </c>
      <c r="F1213" s="183" t="s">
        <v>1472</v>
      </c>
      <c r="G1213" s="184" t="s">
        <v>1422</v>
      </c>
      <c r="H1213" s="185">
        <v>3</v>
      </c>
      <c r="I1213" s="186"/>
      <c r="J1213" s="187">
        <f t="shared" si="20"/>
        <v>0</v>
      </c>
      <c r="K1213" s="183" t="s">
        <v>156</v>
      </c>
      <c r="L1213" s="39"/>
      <c r="M1213" s="188" t="s">
        <v>1</v>
      </c>
      <c r="N1213" s="189" t="s">
        <v>42</v>
      </c>
      <c r="O1213" s="71"/>
      <c r="P1213" s="190">
        <f t="shared" si="21"/>
        <v>0</v>
      </c>
      <c r="Q1213" s="190">
        <v>2.1229999999999999E-2</v>
      </c>
      <c r="R1213" s="190">
        <f t="shared" si="22"/>
        <v>6.3689999999999997E-2</v>
      </c>
      <c r="S1213" s="190">
        <v>0</v>
      </c>
      <c r="T1213" s="191">
        <f t="shared" si="23"/>
        <v>0</v>
      </c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R1213" s="192" t="s">
        <v>234</v>
      </c>
      <c r="AT1213" s="192" t="s">
        <v>152</v>
      </c>
      <c r="AU1213" s="192" t="s">
        <v>84</v>
      </c>
      <c r="AY1213" s="17" t="s">
        <v>150</v>
      </c>
      <c r="BE1213" s="193">
        <f t="shared" si="24"/>
        <v>0</v>
      </c>
      <c r="BF1213" s="193">
        <f t="shared" si="25"/>
        <v>0</v>
      </c>
      <c r="BG1213" s="193">
        <f t="shared" si="26"/>
        <v>0</v>
      </c>
      <c r="BH1213" s="193">
        <f t="shared" si="27"/>
        <v>0</v>
      </c>
      <c r="BI1213" s="193">
        <f t="shared" si="28"/>
        <v>0</v>
      </c>
      <c r="BJ1213" s="17" t="s">
        <v>82</v>
      </c>
      <c r="BK1213" s="193">
        <f t="shared" si="29"/>
        <v>0</v>
      </c>
      <c r="BL1213" s="17" t="s">
        <v>234</v>
      </c>
      <c r="BM1213" s="192" t="s">
        <v>1473</v>
      </c>
    </row>
    <row r="1214" spans="1:65" s="2" customFormat="1" ht="24.2" customHeight="1">
      <c r="A1214" s="34"/>
      <c r="B1214" s="35"/>
      <c r="C1214" s="181" t="s">
        <v>1474</v>
      </c>
      <c r="D1214" s="181" t="s">
        <v>152</v>
      </c>
      <c r="E1214" s="182" t="s">
        <v>1475</v>
      </c>
      <c r="F1214" s="183" t="s">
        <v>1476</v>
      </c>
      <c r="G1214" s="184" t="s">
        <v>1422</v>
      </c>
      <c r="H1214" s="185">
        <v>1</v>
      </c>
      <c r="I1214" s="186"/>
      <c r="J1214" s="187">
        <f t="shared" si="20"/>
        <v>0</v>
      </c>
      <c r="K1214" s="183" t="s">
        <v>156</v>
      </c>
      <c r="L1214" s="39"/>
      <c r="M1214" s="188" t="s">
        <v>1</v>
      </c>
      <c r="N1214" s="189" t="s">
        <v>42</v>
      </c>
      <c r="O1214" s="71"/>
      <c r="P1214" s="190">
        <f t="shared" si="21"/>
        <v>0</v>
      </c>
      <c r="Q1214" s="190">
        <v>1.9709999999999998E-2</v>
      </c>
      <c r="R1214" s="190">
        <f t="shared" si="22"/>
        <v>1.9709999999999998E-2</v>
      </c>
      <c r="S1214" s="190">
        <v>0</v>
      </c>
      <c r="T1214" s="191">
        <f t="shared" si="23"/>
        <v>0</v>
      </c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R1214" s="192" t="s">
        <v>234</v>
      </c>
      <c r="AT1214" s="192" t="s">
        <v>152</v>
      </c>
      <c r="AU1214" s="192" t="s">
        <v>84</v>
      </c>
      <c r="AY1214" s="17" t="s">
        <v>150</v>
      </c>
      <c r="BE1214" s="193">
        <f t="shared" si="24"/>
        <v>0</v>
      </c>
      <c r="BF1214" s="193">
        <f t="shared" si="25"/>
        <v>0</v>
      </c>
      <c r="BG1214" s="193">
        <f t="shared" si="26"/>
        <v>0</v>
      </c>
      <c r="BH1214" s="193">
        <f t="shared" si="27"/>
        <v>0</v>
      </c>
      <c r="BI1214" s="193">
        <f t="shared" si="28"/>
        <v>0</v>
      </c>
      <c r="BJ1214" s="17" t="s">
        <v>82</v>
      </c>
      <c r="BK1214" s="193">
        <f t="shared" si="29"/>
        <v>0</v>
      </c>
      <c r="BL1214" s="17" t="s">
        <v>234</v>
      </c>
      <c r="BM1214" s="192" t="s">
        <v>1477</v>
      </c>
    </row>
    <row r="1215" spans="1:65" s="2" customFormat="1" ht="16.5" customHeight="1">
      <c r="A1215" s="34"/>
      <c r="B1215" s="35"/>
      <c r="C1215" s="181" t="s">
        <v>1478</v>
      </c>
      <c r="D1215" s="181" t="s">
        <v>152</v>
      </c>
      <c r="E1215" s="182" t="s">
        <v>1479</v>
      </c>
      <c r="F1215" s="183" t="s">
        <v>1480</v>
      </c>
      <c r="G1215" s="184" t="s">
        <v>182</v>
      </c>
      <c r="H1215" s="185">
        <v>2</v>
      </c>
      <c r="I1215" s="186"/>
      <c r="J1215" s="187">
        <f t="shared" si="20"/>
        <v>0</v>
      </c>
      <c r="K1215" s="183" t="s">
        <v>156</v>
      </c>
      <c r="L1215" s="39"/>
      <c r="M1215" s="188" t="s">
        <v>1</v>
      </c>
      <c r="N1215" s="189" t="s">
        <v>42</v>
      </c>
      <c r="O1215" s="71"/>
      <c r="P1215" s="190">
        <f t="shared" si="21"/>
        <v>0</v>
      </c>
      <c r="Q1215" s="190">
        <v>0</v>
      </c>
      <c r="R1215" s="190">
        <f t="shared" si="22"/>
        <v>0</v>
      </c>
      <c r="S1215" s="190">
        <v>0</v>
      </c>
      <c r="T1215" s="191">
        <f t="shared" si="23"/>
        <v>0</v>
      </c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R1215" s="192" t="s">
        <v>234</v>
      </c>
      <c r="AT1215" s="192" t="s">
        <v>152</v>
      </c>
      <c r="AU1215" s="192" t="s">
        <v>84</v>
      </c>
      <c r="AY1215" s="17" t="s">
        <v>150</v>
      </c>
      <c r="BE1215" s="193">
        <f t="shared" si="24"/>
        <v>0</v>
      </c>
      <c r="BF1215" s="193">
        <f t="shared" si="25"/>
        <v>0</v>
      </c>
      <c r="BG1215" s="193">
        <f t="shared" si="26"/>
        <v>0</v>
      </c>
      <c r="BH1215" s="193">
        <f t="shared" si="27"/>
        <v>0</v>
      </c>
      <c r="BI1215" s="193">
        <f t="shared" si="28"/>
        <v>0</v>
      </c>
      <c r="BJ1215" s="17" t="s">
        <v>82</v>
      </c>
      <c r="BK1215" s="193">
        <f t="shared" si="29"/>
        <v>0</v>
      </c>
      <c r="BL1215" s="17" t="s">
        <v>234</v>
      </c>
      <c r="BM1215" s="192" t="s">
        <v>1481</v>
      </c>
    </row>
    <row r="1216" spans="1:65" s="2" customFormat="1" ht="16.5" customHeight="1">
      <c r="A1216" s="34"/>
      <c r="B1216" s="35"/>
      <c r="C1216" s="227" t="s">
        <v>1482</v>
      </c>
      <c r="D1216" s="227" t="s">
        <v>224</v>
      </c>
      <c r="E1216" s="228" t="s">
        <v>1483</v>
      </c>
      <c r="F1216" s="229" t="s">
        <v>1484</v>
      </c>
      <c r="G1216" s="230" t="s">
        <v>182</v>
      </c>
      <c r="H1216" s="231">
        <v>2</v>
      </c>
      <c r="I1216" s="232"/>
      <c r="J1216" s="233">
        <f t="shared" si="20"/>
        <v>0</v>
      </c>
      <c r="K1216" s="229" t="s">
        <v>156</v>
      </c>
      <c r="L1216" s="234"/>
      <c r="M1216" s="235" t="s">
        <v>1</v>
      </c>
      <c r="N1216" s="236" t="s">
        <v>42</v>
      </c>
      <c r="O1216" s="71"/>
      <c r="P1216" s="190">
        <f t="shared" si="21"/>
        <v>0</v>
      </c>
      <c r="Q1216" s="190">
        <v>8.0000000000000004E-4</v>
      </c>
      <c r="R1216" s="190">
        <f t="shared" si="22"/>
        <v>1.6000000000000001E-3</v>
      </c>
      <c r="S1216" s="190">
        <v>0</v>
      </c>
      <c r="T1216" s="191">
        <f t="shared" si="23"/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192" t="s">
        <v>326</v>
      </c>
      <c r="AT1216" s="192" t="s">
        <v>224</v>
      </c>
      <c r="AU1216" s="192" t="s">
        <v>84</v>
      </c>
      <c r="AY1216" s="17" t="s">
        <v>150</v>
      </c>
      <c r="BE1216" s="193">
        <f t="shared" si="24"/>
        <v>0</v>
      </c>
      <c r="BF1216" s="193">
        <f t="shared" si="25"/>
        <v>0</v>
      </c>
      <c r="BG1216" s="193">
        <f t="shared" si="26"/>
        <v>0</v>
      </c>
      <c r="BH1216" s="193">
        <f t="shared" si="27"/>
        <v>0</v>
      </c>
      <c r="BI1216" s="193">
        <f t="shared" si="28"/>
        <v>0</v>
      </c>
      <c r="BJ1216" s="17" t="s">
        <v>82</v>
      </c>
      <c r="BK1216" s="193">
        <f t="shared" si="29"/>
        <v>0</v>
      </c>
      <c r="BL1216" s="17" t="s">
        <v>234</v>
      </c>
      <c r="BM1216" s="192" t="s">
        <v>1485</v>
      </c>
    </row>
    <row r="1217" spans="1:65" s="2" customFormat="1" ht="16.5" customHeight="1">
      <c r="A1217" s="34"/>
      <c r="B1217" s="35"/>
      <c r="C1217" s="181" t="s">
        <v>1486</v>
      </c>
      <c r="D1217" s="181" t="s">
        <v>152</v>
      </c>
      <c r="E1217" s="182" t="s">
        <v>1487</v>
      </c>
      <c r="F1217" s="183" t="s">
        <v>1488</v>
      </c>
      <c r="G1217" s="184" t="s">
        <v>182</v>
      </c>
      <c r="H1217" s="185">
        <v>2</v>
      </c>
      <c r="I1217" s="186"/>
      <c r="J1217" s="187">
        <f t="shared" si="20"/>
        <v>0</v>
      </c>
      <c r="K1217" s="183" t="s">
        <v>156</v>
      </c>
      <c r="L1217" s="39"/>
      <c r="M1217" s="188" t="s">
        <v>1</v>
      </c>
      <c r="N1217" s="189" t="s">
        <v>42</v>
      </c>
      <c r="O1217" s="71"/>
      <c r="P1217" s="190">
        <f t="shared" si="21"/>
        <v>0</v>
      </c>
      <c r="Q1217" s="190">
        <v>0</v>
      </c>
      <c r="R1217" s="190">
        <f t="shared" si="22"/>
        <v>0</v>
      </c>
      <c r="S1217" s="190">
        <v>0</v>
      </c>
      <c r="T1217" s="191">
        <f t="shared" si="23"/>
        <v>0</v>
      </c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R1217" s="192" t="s">
        <v>234</v>
      </c>
      <c r="AT1217" s="192" t="s">
        <v>152</v>
      </c>
      <c r="AU1217" s="192" t="s">
        <v>84</v>
      </c>
      <c r="AY1217" s="17" t="s">
        <v>150</v>
      </c>
      <c r="BE1217" s="193">
        <f t="shared" si="24"/>
        <v>0</v>
      </c>
      <c r="BF1217" s="193">
        <f t="shared" si="25"/>
        <v>0</v>
      </c>
      <c r="BG1217" s="193">
        <f t="shared" si="26"/>
        <v>0</v>
      </c>
      <c r="BH1217" s="193">
        <f t="shared" si="27"/>
        <v>0</v>
      </c>
      <c r="BI1217" s="193">
        <f t="shared" si="28"/>
        <v>0</v>
      </c>
      <c r="BJ1217" s="17" t="s">
        <v>82</v>
      </c>
      <c r="BK1217" s="193">
        <f t="shared" si="29"/>
        <v>0</v>
      </c>
      <c r="BL1217" s="17" t="s">
        <v>234</v>
      </c>
      <c r="BM1217" s="192" t="s">
        <v>1489</v>
      </c>
    </row>
    <row r="1218" spans="1:65" s="2" customFormat="1" ht="21.75" customHeight="1">
      <c r="A1218" s="34"/>
      <c r="B1218" s="35"/>
      <c r="C1218" s="227" t="s">
        <v>1490</v>
      </c>
      <c r="D1218" s="227" t="s">
        <v>224</v>
      </c>
      <c r="E1218" s="228" t="s">
        <v>1491</v>
      </c>
      <c r="F1218" s="229" t="s">
        <v>1492</v>
      </c>
      <c r="G1218" s="230" t="s">
        <v>182</v>
      </c>
      <c r="H1218" s="231">
        <v>2</v>
      </c>
      <c r="I1218" s="232"/>
      <c r="J1218" s="233">
        <f t="shared" si="20"/>
        <v>0</v>
      </c>
      <c r="K1218" s="229" t="s">
        <v>156</v>
      </c>
      <c r="L1218" s="234"/>
      <c r="M1218" s="235" t="s">
        <v>1</v>
      </c>
      <c r="N1218" s="236" t="s">
        <v>42</v>
      </c>
      <c r="O1218" s="71"/>
      <c r="P1218" s="190">
        <f t="shared" si="21"/>
        <v>0</v>
      </c>
      <c r="Q1218" s="190">
        <v>8.4999999999999995E-4</v>
      </c>
      <c r="R1218" s="190">
        <f t="shared" si="22"/>
        <v>1.6999999999999999E-3</v>
      </c>
      <c r="S1218" s="190">
        <v>0</v>
      </c>
      <c r="T1218" s="191">
        <f t="shared" si="23"/>
        <v>0</v>
      </c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R1218" s="192" t="s">
        <v>326</v>
      </c>
      <c r="AT1218" s="192" t="s">
        <v>224</v>
      </c>
      <c r="AU1218" s="192" t="s">
        <v>84</v>
      </c>
      <c r="AY1218" s="17" t="s">
        <v>150</v>
      </c>
      <c r="BE1218" s="193">
        <f t="shared" si="24"/>
        <v>0</v>
      </c>
      <c r="BF1218" s="193">
        <f t="shared" si="25"/>
        <v>0</v>
      </c>
      <c r="BG1218" s="193">
        <f t="shared" si="26"/>
        <v>0</v>
      </c>
      <c r="BH1218" s="193">
        <f t="shared" si="27"/>
        <v>0</v>
      </c>
      <c r="BI1218" s="193">
        <f t="shared" si="28"/>
        <v>0</v>
      </c>
      <c r="BJ1218" s="17" t="s">
        <v>82</v>
      </c>
      <c r="BK1218" s="193">
        <f t="shared" si="29"/>
        <v>0</v>
      </c>
      <c r="BL1218" s="17" t="s">
        <v>234</v>
      </c>
      <c r="BM1218" s="192" t="s">
        <v>1493</v>
      </c>
    </row>
    <row r="1219" spans="1:65" s="2" customFormat="1" ht="16.5" customHeight="1">
      <c r="A1219" s="34"/>
      <c r="B1219" s="35"/>
      <c r="C1219" s="181" t="s">
        <v>1494</v>
      </c>
      <c r="D1219" s="181" t="s">
        <v>152</v>
      </c>
      <c r="E1219" s="182" t="s">
        <v>1495</v>
      </c>
      <c r="F1219" s="183" t="s">
        <v>1496</v>
      </c>
      <c r="G1219" s="184" t="s">
        <v>1422</v>
      </c>
      <c r="H1219" s="185">
        <v>1</v>
      </c>
      <c r="I1219" s="186"/>
      <c r="J1219" s="187">
        <f t="shared" si="20"/>
        <v>0</v>
      </c>
      <c r="K1219" s="183" t="s">
        <v>156</v>
      </c>
      <c r="L1219" s="39"/>
      <c r="M1219" s="188" t="s">
        <v>1</v>
      </c>
      <c r="N1219" s="189" t="s">
        <v>42</v>
      </c>
      <c r="O1219" s="71"/>
      <c r="P1219" s="190">
        <f t="shared" si="21"/>
        <v>0</v>
      </c>
      <c r="Q1219" s="190">
        <v>0</v>
      </c>
      <c r="R1219" s="190">
        <f t="shared" si="22"/>
        <v>0</v>
      </c>
      <c r="S1219" s="190">
        <v>1.8800000000000001E-2</v>
      </c>
      <c r="T1219" s="191">
        <f t="shared" si="23"/>
        <v>1.8800000000000001E-2</v>
      </c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R1219" s="192" t="s">
        <v>234</v>
      </c>
      <c r="AT1219" s="192" t="s">
        <v>152</v>
      </c>
      <c r="AU1219" s="192" t="s">
        <v>84</v>
      </c>
      <c r="AY1219" s="17" t="s">
        <v>150</v>
      </c>
      <c r="BE1219" s="193">
        <f t="shared" si="24"/>
        <v>0</v>
      </c>
      <c r="BF1219" s="193">
        <f t="shared" si="25"/>
        <v>0</v>
      </c>
      <c r="BG1219" s="193">
        <f t="shared" si="26"/>
        <v>0</v>
      </c>
      <c r="BH1219" s="193">
        <f t="shared" si="27"/>
        <v>0</v>
      </c>
      <c r="BI1219" s="193">
        <f t="shared" si="28"/>
        <v>0</v>
      </c>
      <c r="BJ1219" s="17" t="s">
        <v>82</v>
      </c>
      <c r="BK1219" s="193">
        <f t="shared" si="29"/>
        <v>0</v>
      </c>
      <c r="BL1219" s="17" t="s">
        <v>234</v>
      </c>
      <c r="BM1219" s="192" t="s">
        <v>1497</v>
      </c>
    </row>
    <row r="1220" spans="1:65" s="2" customFormat="1" ht="16.5" customHeight="1">
      <c r="A1220" s="34"/>
      <c r="B1220" s="35"/>
      <c r="C1220" s="181" t="s">
        <v>1498</v>
      </c>
      <c r="D1220" s="181" t="s">
        <v>152</v>
      </c>
      <c r="E1220" s="182" t="s">
        <v>1499</v>
      </c>
      <c r="F1220" s="183" t="s">
        <v>1500</v>
      </c>
      <c r="G1220" s="184" t="s">
        <v>1422</v>
      </c>
      <c r="H1220" s="185">
        <v>1</v>
      </c>
      <c r="I1220" s="186"/>
      <c r="J1220" s="187">
        <f t="shared" si="20"/>
        <v>0</v>
      </c>
      <c r="K1220" s="183" t="s">
        <v>1</v>
      </c>
      <c r="L1220" s="39"/>
      <c r="M1220" s="188" t="s">
        <v>1</v>
      </c>
      <c r="N1220" s="189" t="s">
        <v>42</v>
      </c>
      <c r="O1220" s="71"/>
      <c r="P1220" s="190">
        <f t="shared" si="21"/>
        <v>0</v>
      </c>
      <c r="Q1220" s="190">
        <v>0</v>
      </c>
      <c r="R1220" s="190">
        <f t="shared" si="22"/>
        <v>0</v>
      </c>
      <c r="S1220" s="190">
        <v>1.8800000000000001E-2</v>
      </c>
      <c r="T1220" s="191">
        <f t="shared" si="23"/>
        <v>1.8800000000000001E-2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192" t="s">
        <v>234</v>
      </c>
      <c r="AT1220" s="192" t="s">
        <v>152</v>
      </c>
      <c r="AU1220" s="192" t="s">
        <v>84</v>
      </c>
      <c r="AY1220" s="17" t="s">
        <v>150</v>
      </c>
      <c r="BE1220" s="193">
        <f t="shared" si="24"/>
        <v>0</v>
      </c>
      <c r="BF1220" s="193">
        <f t="shared" si="25"/>
        <v>0</v>
      </c>
      <c r="BG1220" s="193">
        <f t="shared" si="26"/>
        <v>0</v>
      </c>
      <c r="BH1220" s="193">
        <f t="shared" si="27"/>
        <v>0</v>
      </c>
      <c r="BI1220" s="193">
        <f t="shared" si="28"/>
        <v>0</v>
      </c>
      <c r="BJ1220" s="17" t="s">
        <v>82</v>
      </c>
      <c r="BK1220" s="193">
        <f t="shared" si="29"/>
        <v>0</v>
      </c>
      <c r="BL1220" s="17" t="s">
        <v>234</v>
      </c>
      <c r="BM1220" s="192" t="s">
        <v>1501</v>
      </c>
    </row>
    <row r="1221" spans="1:65" s="2" customFormat="1" ht="33" customHeight="1">
      <c r="A1221" s="34"/>
      <c r="B1221" s="35"/>
      <c r="C1221" s="181" t="s">
        <v>1502</v>
      </c>
      <c r="D1221" s="181" t="s">
        <v>152</v>
      </c>
      <c r="E1221" s="182" t="s">
        <v>1503</v>
      </c>
      <c r="F1221" s="183" t="s">
        <v>1504</v>
      </c>
      <c r="G1221" s="184" t="s">
        <v>1422</v>
      </c>
      <c r="H1221" s="185">
        <v>1</v>
      </c>
      <c r="I1221" s="186"/>
      <c r="J1221" s="187">
        <f t="shared" si="20"/>
        <v>0</v>
      </c>
      <c r="K1221" s="183" t="s">
        <v>156</v>
      </c>
      <c r="L1221" s="39"/>
      <c r="M1221" s="188" t="s">
        <v>1</v>
      </c>
      <c r="N1221" s="189" t="s">
        <v>42</v>
      </c>
      <c r="O1221" s="71"/>
      <c r="P1221" s="190">
        <f t="shared" si="21"/>
        <v>0</v>
      </c>
      <c r="Q1221" s="190">
        <v>1.525E-2</v>
      </c>
      <c r="R1221" s="190">
        <f t="shared" si="22"/>
        <v>1.525E-2</v>
      </c>
      <c r="S1221" s="190">
        <v>0</v>
      </c>
      <c r="T1221" s="191">
        <f t="shared" si="23"/>
        <v>0</v>
      </c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R1221" s="192" t="s">
        <v>234</v>
      </c>
      <c r="AT1221" s="192" t="s">
        <v>152</v>
      </c>
      <c r="AU1221" s="192" t="s">
        <v>84</v>
      </c>
      <c r="AY1221" s="17" t="s">
        <v>150</v>
      </c>
      <c r="BE1221" s="193">
        <f t="shared" si="24"/>
        <v>0</v>
      </c>
      <c r="BF1221" s="193">
        <f t="shared" si="25"/>
        <v>0</v>
      </c>
      <c r="BG1221" s="193">
        <f t="shared" si="26"/>
        <v>0</v>
      </c>
      <c r="BH1221" s="193">
        <f t="shared" si="27"/>
        <v>0</v>
      </c>
      <c r="BI1221" s="193">
        <f t="shared" si="28"/>
        <v>0</v>
      </c>
      <c r="BJ1221" s="17" t="s">
        <v>82</v>
      </c>
      <c r="BK1221" s="193">
        <f t="shared" si="29"/>
        <v>0</v>
      </c>
      <c r="BL1221" s="17" t="s">
        <v>234</v>
      </c>
      <c r="BM1221" s="192" t="s">
        <v>1505</v>
      </c>
    </row>
    <row r="1222" spans="1:65" s="2" customFormat="1" ht="24.2" customHeight="1">
      <c r="A1222" s="34"/>
      <c r="B1222" s="35"/>
      <c r="C1222" s="181" t="s">
        <v>1506</v>
      </c>
      <c r="D1222" s="181" t="s">
        <v>152</v>
      </c>
      <c r="E1222" s="182" t="s">
        <v>1507</v>
      </c>
      <c r="F1222" s="183" t="s">
        <v>1508</v>
      </c>
      <c r="G1222" s="184" t="s">
        <v>1422</v>
      </c>
      <c r="H1222" s="185">
        <v>4</v>
      </c>
      <c r="I1222" s="186"/>
      <c r="J1222" s="187">
        <f t="shared" si="20"/>
        <v>0</v>
      </c>
      <c r="K1222" s="183" t="s">
        <v>156</v>
      </c>
      <c r="L1222" s="39"/>
      <c r="M1222" s="188" t="s">
        <v>1</v>
      </c>
      <c r="N1222" s="189" t="s">
        <v>42</v>
      </c>
      <c r="O1222" s="71"/>
      <c r="P1222" s="190">
        <f t="shared" si="21"/>
        <v>0</v>
      </c>
      <c r="Q1222" s="190">
        <v>2.4000000000000001E-4</v>
      </c>
      <c r="R1222" s="190">
        <f t="shared" si="22"/>
        <v>9.6000000000000002E-4</v>
      </c>
      <c r="S1222" s="190">
        <v>0</v>
      </c>
      <c r="T1222" s="191">
        <f t="shared" si="23"/>
        <v>0</v>
      </c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R1222" s="192" t="s">
        <v>234</v>
      </c>
      <c r="AT1222" s="192" t="s">
        <v>152</v>
      </c>
      <c r="AU1222" s="192" t="s">
        <v>84</v>
      </c>
      <c r="AY1222" s="17" t="s">
        <v>150</v>
      </c>
      <c r="BE1222" s="193">
        <f t="shared" si="24"/>
        <v>0</v>
      </c>
      <c r="BF1222" s="193">
        <f t="shared" si="25"/>
        <v>0</v>
      </c>
      <c r="BG1222" s="193">
        <f t="shared" si="26"/>
        <v>0</v>
      </c>
      <c r="BH1222" s="193">
        <f t="shared" si="27"/>
        <v>0</v>
      </c>
      <c r="BI1222" s="193">
        <f t="shared" si="28"/>
        <v>0</v>
      </c>
      <c r="BJ1222" s="17" t="s">
        <v>82</v>
      </c>
      <c r="BK1222" s="193">
        <f t="shared" si="29"/>
        <v>0</v>
      </c>
      <c r="BL1222" s="17" t="s">
        <v>234</v>
      </c>
      <c r="BM1222" s="192" t="s">
        <v>1509</v>
      </c>
    </row>
    <row r="1223" spans="1:65" s="2" customFormat="1" ht="24.2" customHeight="1">
      <c r="A1223" s="34"/>
      <c r="B1223" s="35"/>
      <c r="C1223" s="181" t="s">
        <v>1510</v>
      </c>
      <c r="D1223" s="181" t="s">
        <v>152</v>
      </c>
      <c r="E1223" s="182" t="s">
        <v>1511</v>
      </c>
      <c r="F1223" s="183" t="s">
        <v>1512</v>
      </c>
      <c r="G1223" s="184" t="s">
        <v>1422</v>
      </c>
      <c r="H1223" s="185">
        <v>1</v>
      </c>
      <c r="I1223" s="186"/>
      <c r="J1223" s="187">
        <f t="shared" si="20"/>
        <v>0</v>
      </c>
      <c r="K1223" s="183" t="s">
        <v>156</v>
      </c>
      <c r="L1223" s="39"/>
      <c r="M1223" s="188" t="s">
        <v>1</v>
      </c>
      <c r="N1223" s="189" t="s">
        <v>42</v>
      </c>
      <c r="O1223" s="71"/>
      <c r="P1223" s="190">
        <f t="shared" si="21"/>
        <v>0</v>
      </c>
      <c r="Q1223" s="190">
        <v>1.72E-3</v>
      </c>
      <c r="R1223" s="190">
        <f t="shared" si="22"/>
        <v>1.72E-3</v>
      </c>
      <c r="S1223" s="190">
        <v>0</v>
      </c>
      <c r="T1223" s="191">
        <f t="shared" si="23"/>
        <v>0</v>
      </c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R1223" s="192" t="s">
        <v>234</v>
      </c>
      <c r="AT1223" s="192" t="s">
        <v>152</v>
      </c>
      <c r="AU1223" s="192" t="s">
        <v>84</v>
      </c>
      <c r="AY1223" s="17" t="s">
        <v>150</v>
      </c>
      <c r="BE1223" s="193">
        <f t="shared" si="24"/>
        <v>0</v>
      </c>
      <c r="BF1223" s="193">
        <f t="shared" si="25"/>
        <v>0</v>
      </c>
      <c r="BG1223" s="193">
        <f t="shared" si="26"/>
        <v>0</v>
      </c>
      <c r="BH1223" s="193">
        <f t="shared" si="27"/>
        <v>0</v>
      </c>
      <c r="BI1223" s="193">
        <f t="shared" si="28"/>
        <v>0</v>
      </c>
      <c r="BJ1223" s="17" t="s">
        <v>82</v>
      </c>
      <c r="BK1223" s="193">
        <f t="shared" si="29"/>
        <v>0</v>
      </c>
      <c r="BL1223" s="17" t="s">
        <v>234</v>
      </c>
      <c r="BM1223" s="192" t="s">
        <v>1513</v>
      </c>
    </row>
    <row r="1224" spans="1:65" s="2" customFormat="1" ht="21.75" customHeight="1">
      <c r="A1224" s="34"/>
      <c r="B1224" s="35"/>
      <c r="C1224" s="181" t="s">
        <v>1514</v>
      </c>
      <c r="D1224" s="181" t="s">
        <v>152</v>
      </c>
      <c r="E1224" s="182" t="s">
        <v>1515</v>
      </c>
      <c r="F1224" s="183" t="s">
        <v>1516</v>
      </c>
      <c r="G1224" s="184" t="s">
        <v>1422</v>
      </c>
      <c r="H1224" s="185">
        <v>4</v>
      </c>
      <c r="I1224" s="186"/>
      <c r="J1224" s="187">
        <f t="shared" si="20"/>
        <v>0</v>
      </c>
      <c r="K1224" s="183" t="s">
        <v>156</v>
      </c>
      <c r="L1224" s="39"/>
      <c r="M1224" s="188" t="s">
        <v>1</v>
      </c>
      <c r="N1224" s="189" t="s">
        <v>42</v>
      </c>
      <c r="O1224" s="71"/>
      <c r="P1224" s="190">
        <f t="shared" si="21"/>
        <v>0</v>
      </c>
      <c r="Q1224" s="190">
        <v>1.8E-3</v>
      </c>
      <c r="R1224" s="190">
        <f t="shared" si="22"/>
        <v>7.1999999999999998E-3</v>
      </c>
      <c r="S1224" s="190">
        <v>0</v>
      </c>
      <c r="T1224" s="191">
        <f t="shared" si="23"/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192" t="s">
        <v>234</v>
      </c>
      <c r="AT1224" s="192" t="s">
        <v>152</v>
      </c>
      <c r="AU1224" s="192" t="s">
        <v>84</v>
      </c>
      <c r="AY1224" s="17" t="s">
        <v>150</v>
      </c>
      <c r="BE1224" s="193">
        <f t="shared" si="24"/>
        <v>0</v>
      </c>
      <c r="BF1224" s="193">
        <f t="shared" si="25"/>
        <v>0</v>
      </c>
      <c r="BG1224" s="193">
        <f t="shared" si="26"/>
        <v>0</v>
      </c>
      <c r="BH1224" s="193">
        <f t="shared" si="27"/>
        <v>0</v>
      </c>
      <c r="BI1224" s="193">
        <f t="shared" si="28"/>
        <v>0</v>
      </c>
      <c r="BJ1224" s="17" t="s">
        <v>82</v>
      </c>
      <c r="BK1224" s="193">
        <f t="shared" si="29"/>
        <v>0</v>
      </c>
      <c r="BL1224" s="17" t="s">
        <v>234</v>
      </c>
      <c r="BM1224" s="192" t="s">
        <v>1517</v>
      </c>
    </row>
    <row r="1225" spans="1:65" s="2" customFormat="1" ht="24.2" customHeight="1">
      <c r="A1225" s="34"/>
      <c r="B1225" s="35"/>
      <c r="C1225" s="181" t="s">
        <v>1518</v>
      </c>
      <c r="D1225" s="181" t="s">
        <v>152</v>
      </c>
      <c r="E1225" s="182" t="s">
        <v>1519</v>
      </c>
      <c r="F1225" s="183" t="s">
        <v>1520</v>
      </c>
      <c r="G1225" s="184" t="s">
        <v>209</v>
      </c>
      <c r="H1225" s="185">
        <v>0.22600000000000001</v>
      </c>
      <c r="I1225" s="186"/>
      <c r="J1225" s="187">
        <f t="shared" si="20"/>
        <v>0</v>
      </c>
      <c r="K1225" s="183" t="s">
        <v>156</v>
      </c>
      <c r="L1225" s="39"/>
      <c r="M1225" s="188" t="s">
        <v>1</v>
      </c>
      <c r="N1225" s="189" t="s">
        <v>42</v>
      </c>
      <c r="O1225" s="71"/>
      <c r="P1225" s="190">
        <f t="shared" si="21"/>
        <v>0</v>
      </c>
      <c r="Q1225" s="190">
        <v>0</v>
      </c>
      <c r="R1225" s="190">
        <f t="shared" si="22"/>
        <v>0</v>
      </c>
      <c r="S1225" s="190">
        <v>0</v>
      </c>
      <c r="T1225" s="191">
        <f t="shared" si="23"/>
        <v>0</v>
      </c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R1225" s="192" t="s">
        <v>234</v>
      </c>
      <c r="AT1225" s="192" t="s">
        <v>152</v>
      </c>
      <c r="AU1225" s="192" t="s">
        <v>84</v>
      </c>
      <c r="AY1225" s="17" t="s">
        <v>150</v>
      </c>
      <c r="BE1225" s="193">
        <f t="shared" si="24"/>
        <v>0</v>
      </c>
      <c r="BF1225" s="193">
        <f t="shared" si="25"/>
        <v>0</v>
      </c>
      <c r="BG1225" s="193">
        <f t="shared" si="26"/>
        <v>0</v>
      </c>
      <c r="BH1225" s="193">
        <f t="shared" si="27"/>
        <v>0</v>
      </c>
      <c r="BI1225" s="193">
        <f t="shared" si="28"/>
        <v>0</v>
      </c>
      <c r="BJ1225" s="17" t="s">
        <v>82</v>
      </c>
      <c r="BK1225" s="193">
        <f t="shared" si="29"/>
        <v>0</v>
      </c>
      <c r="BL1225" s="17" t="s">
        <v>234</v>
      </c>
      <c r="BM1225" s="192" t="s">
        <v>1521</v>
      </c>
    </row>
    <row r="1226" spans="1:65" s="12" customFormat="1" ht="22.9" customHeight="1">
      <c r="B1226" s="165"/>
      <c r="C1226" s="166"/>
      <c r="D1226" s="167" t="s">
        <v>76</v>
      </c>
      <c r="E1226" s="179" t="s">
        <v>1522</v>
      </c>
      <c r="F1226" s="179" t="s">
        <v>1523</v>
      </c>
      <c r="G1226" s="166"/>
      <c r="H1226" s="166"/>
      <c r="I1226" s="169"/>
      <c r="J1226" s="180">
        <f>BK1226</f>
        <v>0</v>
      </c>
      <c r="K1226" s="166"/>
      <c r="L1226" s="171"/>
      <c r="M1226" s="172"/>
      <c r="N1226" s="173"/>
      <c r="O1226" s="173"/>
      <c r="P1226" s="174">
        <f>SUM(P1227:P1230)</f>
        <v>0</v>
      </c>
      <c r="Q1226" s="173"/>
      <c r="R1226" s="174">
        <f>SUM(R1227:R1230)</f>
        <v>1.6500000000000001E-2</v>
      </c>
      <c r="S1226" s="173"/>
      <c r="T1226" s="175">
        <f>SUM(T1227:T1230)</f>
        <v>0</v>
      </c>
      <c r="AR1226" s="176" t="s">
        <v>84</v>
      </c>
      <c r="AT1226" s="177" t="s">
        <v>76</v>
      </c>
      <c r="AU1226" s="177" t="s">
        <v>82</v>
      </c>
      <c r="AY1226" s="176" t="s">
        <v>150</v>
      </c>
      <c r="BK1226" s="178">
        <f>SUM(BK1227:BK1230)</f>
        <v>0</v>
      </c>
    </row>
    <row r="1227" spans="1:65" s="2" customFormat="1" ht="24.2" customHeight="1">
      <c r="A1227" s="34"/>
      <c r="B1227" s="35"/>
      <c r="C1227" s="181" t="s">
        <v>1524</v>
      </c>
      <c r="D1227" s="181" t="s">
        <v>152</v>
      </c>
      <c r="E1227" s="182" t="s">
        <v>1525</v>
      </c>
      <c r="F1227" s="183" t="s">
        <v>1526</v>
      </c>
      <c r="G1227" s="184" t="s">
        <v>1422</v>
      </c>
      <c r="H1227" s="185">
        <v>1</v>
      </c>
      <c r="I1227" s="186"/>
      <c r="J1227" s="187">
        <f>ROUND(I1227*H1227,2)</f>
        <v>0</v>
      </c>
      <c r="K1227" s="183" t="s">
        <v>156</v>
      </c>
      <c r="L1227" s="39"/>
      <c r="M1227" s="188" t="s">
        <v>1</v>
      </c>
      <c r="N1227" s="189" t="s">
        <v>42</v>
      </c>
      <c r="O1227" s="71"/>
      <c r="P1227" s="190">
        <f>O1227*H1227</f>
        <v>0</v>
      </c>
      <c r="Q1227" s="190">
        <v>0</v>
      </c>
      <c r="R1227" s="190">
        <f>Q1227*H1227</f>
        <v>0</v>
      </c>
      <c r="S1227" s="190">
        <v>0</v>
      </c>
      <c r="T1227" s="191">
        <f>S1227*H1227</f>
        <v>0</v>
      </c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R1227" s="192" t="s">
        <v>234</v>
      </c>
      <c r="AT1227" s="192" t="s">
        <v>152</v>
      </c>
      <c r="AU1227" s="192" t="s">
        <v>84</v>
      </c>
      <c r="AY1227" s="17" t="s">
        <v>150</v>
      </c>
      <c r="BE1227" s="193">
        <f>IF(N1227="základní",J1227,0)</f>
        <v>0</v>
      </c>
      <c r="BF1227" s="193">
        <f>IF(N1227="snížená",J1227,0)</f>
        <v>0</v>
      </c>
      <c r="BG1227" s="193">
        <f>IF(N1227="zákl. přenesená",J1227,0)</f>
        <v>0</v>
      </c>
      <c r="BH1227" s="193">
        <f>IF(N1227="sníž. přenesená",J1227,0)</f>
        <v>0</v>
      </c>
      <c r="BI1227" s="193">
        <f>IF(N1227="nulová",J1227,0)</f>
        <v>0</v>
      </c>
      <c r="BJ1227" s="17" t="s">
        <v>82</v>
      </c>
      <c r="BK1227" s="193">
        <f>ROUND(I1227*H1227,2)</f>
        <v>0</v>
      </c>
      <c r="BL1227" s="17" t="s">
        <v>234</v>
      </c>
      <c r="BM1227" s="192" t="s">
        <v>1527</v>
      </c>
    </row>
    <row r="1228" spans="1:65" s="2" customFormat="1" ht="37.9" customHeight="1">
      <c r="A1228" s="34"/>
      <c r="B1228" s="35"/>
      <c r="C1228" s="227" t="s">
        <v>1528</v>
      </c>
      <c r="D1228" s="227" t="s">
        <v>224</v>
      </c>
      <c r="E1228" s="228" t="s">
        <v>1529</v>
      </c>
      <c r="F1228" s="229" t="s">
        <v>1530</v>
      </c>
      <c r="G1228" s="230" t="s">
        <v>182</v>
      </c>
      <c r="H1228" s="231">
        <v>1</v>
      </c>
      <c r="I1228" s="232"/>
      <c r="J1228" s="233">
        <f>ROUND(I1228*H1228,2)</f>
        <v>0</v>
      </c>
      <c r="K1228" s="229" t="s">
        <v>156</v>
      </c>
      <c r="L1228" s="234"/>
      <c r="M1228" s="235" t="s">
        <v>1</v>
      </c>
      <c r="N1228" s="236" t="s">
        <v>42</v>
      </c>
      <c r="O1228" s="71"/>
      <c r="P1228" s="190">
        <f>O1228*H1228</f>
        <v>0</v>
      </c>
      <c r="Q1228" s="190">
        <v>1.6E-2</v>
      </c>
      <c r="R1228" s="190">
        <f>Q1228*H1228</f>
        <v>1.6E-2</v>
      </c>
      <c r="S1228" s="190">
        <v>0</v>
      </c>
      <c r="T1228" s="191">
        <f>S1228*H1228</f>
        <v>0</v>
      </c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R1228" s="192" t="s">
        <v>326</v>
      </c>
      <c r="AT1228" s="192" t="s">
        <v>224</v>
      </c>
      <c r="AU1228" s="192" t="s">
        <v>84</v>
      </c>
      <c r="AY1228" s="17" t="s">
        <v>150</v>
      </c>
      <c r="BE1228" s="193">
        <f>IF(N1228="základní",J1228,0)</f>
        <v>0</v>
      </c>
      <c r="BF1228" s="193">
        <f>IF(N1228="snížená",J1228,0)</f>
        <v>0</v>
      </c>
      <c r="BG1228" s="193">
        <f>IF(N1228="zákl. přenesená",J1228,0)</f>
        <v>0</v>
      </c>
      <c r="BH1228" s="193">
        <f>IF(N1228="sníž. přenesená",J1228,0)</f>
        <v>0</v>
      </c>
      <c r="BI1228" s="193">
        <f>IF(N1228="nulová",J1228,0)</f>
        <v>0</v>
      </c>
      <c r="BJ1228" s="17" t="s">
        <v>82</v>
      </c>
      <c r="BK1228" s="193">
        <f>ROUND(I1228*H1228,2)</f>
        <v>0</v>
      </c>
      <c r="BL1228" s="17" t="s">
        <v>234</v>
      </c>
      <c r="BM1228" s="192" t="s">
        <v>1531</v>
      </c>
    </row>
    <row r="1229" spans="1:65" s="2" customFormat="1" ht="24.2" customHeight="1">
      <c r="A1229" s="34"/>
      <c r="B1229" s="35"/>
      <c r="C1229" s="227" t="s">
        <v>1532</v>
      </c>
      <c r="D1229" s="227" t="s">
        <v>224</v>
      </c>
      <c r="E1229" s="228" t="s">
        <v>1533</v>
      </c>
      <c r="F1229" s="229" t="s">
        <v>1534</v>
      </c>
      <c r="G1229" s="230" t="s">
        <v>1535</v>
      </c>
      <c r="H1229" s="231">
        <v>1</v>
      </c>
      <c r="I1229" s="232"/>
      <c r="J1229" s="233">
        <f>ROUND(I1229*H1229,2)</f>
        <v>0</v>
      </c>
      <c r="K1229" s="229" t="s">
        <v>156</v>
      </c>
      <c r="L1229" s="234"/>
      <c r="M1229" s="235" t="s">
        <v>1</v>
      </c>
      <c r="N1229" s="236" t="s">
        <v>42</v>
      </c>
      <c r="O1229" s="71"/>
      <c r="P1229" s="190">
        <f>O1229*H1229</f>
        <v>0</v>
      </c>
      <c r="Q1229" s="190">
        <v>5.0000000000000001E-4</v>
      </c>
      <c r="R1229" s="190">
        <f>Q1229*H1229</f>
        <v>5.0000000000000001E-4</v>
      </c>
      <c r="S1229" s="190">
        <v>0</v>
      </c>
      <c r="T1229" s="191">
        <f>S1229*H1229</f>
        <v>0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192" t="s">
        <v>326</v>
      </c>
      <c r="AT1229" s="192" t="s">
        <v>224</v>
      </c>
      <c r="AU1229" s="192" t="s">
        <v>84</v>
      </c>
      <c r="AY1229" s="17" t="s">
        <v>150</v>
      </c>
      <c r="BE1229" s="193">
        <f>IF(N1229="základní",J1229,0)</f>
        <v>0</v>
      </c>
      <c r="BF1229" s="193">
        <f>IF(N1229="snížená",J1229,0)</f>
        <v>0</v>
      </c>
      <c r="BG1229" s="193">
        <f>IF(N1229="zákl. přenesená",J1229,0)</f>
        <v>0</v>
      </c>
      <c r="BH1229" s="193">
        <f>IF(N1229="sníž. přenesená",J1229,0)</f>
        <v>0</v>
      </c>
      <c r="BI1229" s="193">
        <f>IF(N1229="nulová",J1229,0)</f>
        <v>0</v>
      </c>
      <c r="BJ1229" s="17" t="s">
        <v>82</v>
      </c>
      <c r="BK1229" s="193">
        <f>ROUND(I1229*H1229,2)</f>
        <v>0</v>
      </c>
      <c r="BL1229" s="17" t="s">
        <v>234</v>
      </c>
      <c r="BM1229" s="192" t="s">
        <v>1536</v>
      </c>
    </row>
    <row r="1230" spans="1:65" s="2" customFormat="1" ht="24.2" customHeight="1">
      <c r="A1230" s="34"/>
      <c r="B1230" s="35"/>
      <c r="C1230" s="181" t="s">
        <v>1537</v>
      </c>
      <c r="D1230" s="181" t="s">
        <v>152</v>
      </c>
      <c r="E1230" s="182" t="s">
        <v>1538</v>
      </c>
      <c r="F1230" s="183" t="s">
        <v>1539</v>
      </c>
      <c r="G1230" s="184" t="s">
        <v>209</v>
      </c>
      <c r="H1230" s="185">
        <v>1.7000000000000001E-2</v>
      </c>
      <c r="I1230" s="186"/>
      <c r="J1230" s="187">
        <f>ROUND(I1230*H1230,2)</f>
        <v>0</v>
      </c>
      <c r="K1230" s="183" t="s">
        <v>156</v>
      </c>
      <c r="L1230" s="39"/>
      <c r="M1230" s="188" t="s">
        <v>1</v>
      </c>
      <c r="N1230" s="189" t="s">
        <v>42</v>
      </c>
      <c r="O1230" s="71"/>
      <c r="P1230" s="190">
        <f>O1230*H1230</f>
        <v>0</v>
      </c>
      <c r="Q1230" s="190">
        <v>0</v>
      </c>
      <c r="R1230" s="190">
        <f>Q1230*H1230</f>
        <v>0</v>
      </c>
      <c r="S1230" s="190">
        <v>0</v>
      </c>
      <c r="T1230" s="191">
        <f>S1230*H1230</f>
        <v>0</v>
      </c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R1230" s="192" t="s">
        <v>234</v>
      </c>
      <c r="AT1230" s="192" t="s">
        <v>152</v>
      </c>
      <c r="AU1230" s="192" t="s">
        <v>84</v>
      </c>
      <c r="AY1230" s="17" t="s">
        <v>150</v>
      </c>
      <c r="BE1230" s="193">
        <f>IF(N1230="základní",J1230,0)</f>
        <v>0</v>
      </c>
      <c r="BF1230" s="193">
        <f>IF(N1230="snížená",J1230,0)</f>
        <v>0</v>
      </c>
      <c r="BG1230" s="193">
        <f>IF(N1230="zákl. přenesená",J1230,0)</f>
        <v>0</v>
      </c>
      <c r="BH1230" s="193">
        <f>IF(N1230="sníž. přenesená",J1230,0)</f>
        <v>0</v>
      </c>
      <c r="BI1230" s="193">
        <f>IF(N1230="nulová",J1230,0)</f>
        <v>0</v>
      </c>
      <c r="BJ1230" s="17" t="s">
        <v>82</v>
      </c>
      <c r="BK1230" s="193">
        <f>ROUND(I1230*H1230,2)</f>
        <v>0</v>
      </c>
      <c r="BL1230" s="17" t="s">
        <v>234</v>
      </c>
      <c r="BM1230" s="192" t="s">
        <v>1540</v>
      </c>
    </row>
    <row r="1231" spans="1:65" s="12" customFormat="1" ht="22.9" customHeight="1">
      <c r="B1231" s="165"/>
      <c r="C1231" s="166"/>
      <c r="D1231" s="167" t="s">
        <v>76</v>
      </c>
      <c r="E1231" s="179" t="s">
        <v>1541</v>
      </c>
      <c r="F1231" s="179" t="s">
        <v>1542</v>
      </c>
      <c r="G1231" s="166"/>
      <c r="H1231" s="166"/>
      <c r="I1231" s="169"/>
      <c r="J1231" s="180">
        <f>BK1231</f>
        <v>0</v>
      </c>
      <c r="K1231" s="166"/>
      <c r="L1231" s="171"/>
      <c r="M1231" s="172"/>
      <c r="N1231" s="173"/>
      <c r="O1231" s="173"/>
      <c r="P1231" s="174">
        <f>SUM(P1232:P1237)</f>
        <v>0</v>
      </c>
      <c r="Q1231" s="173"/>
      <c r="R1231" s="174">
        <f>SUM(R1232:R1237)</f>
        <v>4.1775999999999994E-2</v>
      </c>
      <c r="S1231" s="173"/>
      <c r="T1231" s="175">
        <f>SUM(T1232:T1237)</f>
        <v>6.336E-2</v>
      </c>
      <c r="AR1231" s="176" t="s">
        <v>84</v>
      </c>
      <c r="AT1231" s="177" t="s">
        <v>76</v>
      </c>
      <c r="AU1231" s="177" t="s">
        <v>82</v>
      </c>
      <c r="AY1231" s="176" t="s">
        <v>150</v>
      </c>
      <c r="BK1231" s="178">
        <f>SUM(BK1232:BK1237)</f>
        <v>0</v>
      </c>
    </row>
    <row r="1232" spans="1:65" s="2" customFormat="1" ht="24.2" customHeight="1">
      <c r="A1232" s="34"/>
      <c r="B1232" s="35"/>
      <c r="C1232" s="181" t="s">
        <v>1543</v>
      </c>
      <c r="D1232" s="181" t="s">
        <v>152</v>
      </c>
      <c r="E1232" s="182" t="s">
        <v>1544</v>
      </c>
      <c r="F1232" s="183" t="s">
        <v>1545</v>
      </c>
      <c r="G1232" s="184" t="s">
        <v>394</v>
      </c>
      <c r="H1232" s="185">
        <v>19.8</v>
      </c>
      <c r="I1232" s="186"/>
      <c r="J1232" s="187">
        <f>ROUND(I1232*H1232,2)</f>
        <v>0</v>
      </c>
      <c r="K1232" s="183" t="s">
        <v>156</v>
      </c>
      <c r="L1232" s="39"/>
      <c r="M1232" s="188" t="s">
        <v>1</v>
      </c>
      <c r="N1232" s="189" t="s">
        <v>42</v>
      </c>
      <c r="O1232" s="71"/>
      <c r="P1232" s="190">
        <f>O1232*H1232</f>
        <v>0</v>
      </c>
      <c r="Q1232" s="190">
        <v>2.0000000000000002E-5</v>
      </c>
      <c r="R1232" s="190">
        <f>Q1232*H1232</f>
        <v>3.9600000000000003E-4</v>
      </c>
      <c r="S1232" s="190">
        <v>3.2000000000000002E-3</v>
      </c>
      <c r="T1232" s="191">
        <f>S1232*H1232</f>
        <v>6.336E-2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192" t="s">
        <v>234</v>
      </c>
      <c r="AT1232" s="192" t="s">
        <v>152</v>
      </c>
      <c r="AU1232" s="192" t="s">
        <v>84</v>
      </c>
      <c r="AY1232" s="17" t="s">
        <v>150</v>
      </c>
      <c r="BE1232" s="193">
        <f>IF(N1232="základní",J1232,0)</f>
        <v>0</v>
      </c>
      <c r="BF1232" s="193">
        <f>IF(N1232="snížená",J1232,0)</f>
        <v>0</v>
      </c>
      <c r="BG1232" s="193">
        <f>IF(N1232="zákl. přenesená",J1232,0)</f>
        <v>0</v>
      </c>
      <c r="BH1232" s="193">
        <f>IF(N1232="sníž. přenesená",J1232,0)</f>
        <v>0</v>
      </c>
      <c r="BI1232" s="193">
        <f>IF(N1232="nulová",J1232,0)</f>
        <v>0</v>
      </c>
      <c r="BJ1232" s="17" t="s">
        <v>82</v>
      </c>
      <c r="BK1232" s="193">
        <f>ROUND(I1232*H1232,2)</f>
        <v>0</v>
      </c>
      <c r="BL1232" s="17" t="s">
        <v>234</v>
      </c>
      <c r="BM1232" s="192" t="s">
        <v>1546</v>
      </c>
    </row>
    <row r="1233" spans="1:65" s="2" customFormat="1" ht="24.2" customHeight="1">
      <c r="A1233" s="34"/>
      <c r="B1233" s="35"/>
      <c r="C1233" s="181" t="s">
        <v>1547</v>
      </c>
      <c r="D1233" s="181" t="s">
        <v>152</v>
      </c>
      <c r="E1233" s="182" t="s">
        <v>1548</v>
      </c>
      <c r="F1233" s="183" t="s">
        <v>1549</v>
      </c>
      <c r="G1233" s="184" t="s">
        <v>394</v>
      </c>
      <c r="H1233" s="185">
        <v>48.5</v>
      </c>
      <c r="I1233" s="186"/>
      <c r="J1233" s="187">
        <f>ROUND(I1233*H1233,2)</f>
        <v>0</v>
      </c>
      <c r="K1233" s="183" t="s">
        <v>156</v>
      </c>
      <c r="L1233" s="39"/>
      <c r="M1233" s="188" t="s">
        <v>1</v>
      </c>
      <c r="N1233" s="189" t="s">
        <v>42</v>
      </c>
      <c r="O1233" s="71"/>
      <c r="P1233" s="190">
        <f>O1233*H1233</f>
        <v>0</v>
      </c>
      <c r="Q1233" s="190">
        <v>5.5999999999999995E-4</v>
      </c>
      <c r="R1233" s="190">
        <f>Q1233*H1233</f>
        <v>2.7159999999999997E-2</v>
      </c>
      <c r="S1233" s="190">
        <v>0</v>
      </c>
      <c r="T1233" s="191">
        <f>S1233*H1233</f>
        <v>0</v>
      </c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R1233" s="192" t="s">
        <v>234</v>
      </c>
      <c r="AT1233" s="192" t="s">
        <v>152</v>
      </c>
      <c r="AU1233" s="192" t="s">
        <v>84</v>
      </c>
      <c r="AY1233" s="17" t="s">
        <v>150</v>
      </c>
      <c r="BE1233" s="193">
        <f>IF(N1233="základní",J1233,0)</f>
        <v>0</v>
      </c>
      <c r="BF1233" s="193">
        <f>IF(N1233="snížená",J1233,0)</f>
        <v>0</v>
      </c>
      <c r="BG1233" s="193">
        <f>IF(N1233="zákl. přenesená",J1233,0)</f>
        <v>0</v>
      </c>
      <c r="BH1233" s="193">
        <f>IF(N1233="sníž. přenesená",J1233,0)</f>
        <v>0</v>
      </c>
      <c r="BI1233" s="193">
        <f>IF(N1233="nulová",J1233,0)</f>
        <v>0</v>
      </c>
      <c r="BJ1233" s="17" t="s">
        <v>82</v>
      </c>
      <c r="BK1233" s="193">
        <f>ROUND(I1233*H1233,2)</f>
        <v>0</v>
      </c>
      <c r="BL1233" s="17" t="s">
        <v>234</v>
      </c>
      <c r="BM1233" s="192" t="s">
        <v>1550</v>
      </c>
    </row>
    <row r="1234" spans="1:65" s="2" customFormat="1" ht="24.2" customHeight="1">
      <c r="A1234" s="34"/>
      <c r="B1234" s="35"/>
      <c r="C1234" s="181" t="s">
        <v>1551</v>
      </c>
      <c r="D1234" s="181" t="s">
        <v>152</v>
      </c>
      <c r="E1234" s="182" t="s">
        <v>1552</v>
      </c>
      <c r="F1234" s="183" t="s">
        <v>1553</v>
      </c>
      <c r="G1234" s="184" t="s">
        <v>394</v>
      </c>
      <c r="H1234" s="185">
        <v>9</v>
      </c>
      <c r="I1234" s="186"/>
      <c r="J1234" s="187">
        <f>ROUND(I1234*H1234,2)</f>
        <v>0</v>
      </c>
      <c r="K1234" s="183" t="s">
        <v>156</v>
      </c>
      <c r="L1234" s="39"/>
      <c r="M1234" s="188" t="s">
        <v>1</v>
      </c>
      <c r="N1234" s="189" t="s">
        <v>42</v>
      </c>
      <c r="O1234" s="71"/>
      <c r="P1234" s="190">
        <f>O1234*H1234</f>
        <v>0</v>
      </c>
      <c r="Q1234" s="190">
        <v>1.58E-3</v>
      </c>
      <c r="R1234" s="190">
        <f>Q1234*H1234</f>
        <v>1.422E-2</v>
      </c>
      <c r="S1234" s="190">
        <v>0</v>
      </c>
      <c r="T1234" s="191">
        <f>S1234*H1234</f>
        <v>0</v>
      </c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R1234" s="192" t="s">
        <v>234</v>
      </c>
      <c r="AT1234" s="192" t="s">
        <v>152</v>
      </c>
      <c r="AU1234" s="192" t="s">
        <v>84</v>
      </c>
      <c r="AY1234" s="17" t="s">
        <v>150</v>
      </c>
      <c r="BE1234" s="193">
        <f>IF(N1234="základní",J1234,0)</f>
        <v>0</v>
      </c>
      <c r="BF1234" s="193">
        <f>IF(N1234="snížená",J1234,0)</f>
        <v>0</v>
      </c>
      <c r="BG1234" s="193">
        <f>IF(N1234="zákl. přenesená",J1234,0)</f>
        <v>0</v>
      </c>
      <c r="BH1234" s="193">
        <f>IF(N1234="sníž. přenesená",J1234,0)</f>
        <v>0</v>
      </c>
      <c r="BI1234" s="193">
        <f>IF(N1234="nulová",J1234,0)</f>
        <v>0</v>
      </c>
      <c r="BJ1234" s="17" t="s">
        <v>82</v>
      </c>
      <c r="BK1234" s="193">
        <f>ROUND(I1234*H1234,2)</f>
        <v>0</v>
      </c>
      <c r="BL1234" s="17" t="s">
        <v>234</v>
      </c>
      <c r="BM1234" s="192" t="s">
        <v>1554</v>
      </c>
    </row>
    <row r="1235" spans="1:65" s="2" customFormat="1" ht="16.5" customHeight="1">
      <c r="A1235" s="34"/>
      <c r="B1235" s="35"/>
      <c r="C1235" s="181" t="s">
        <v>1555</v>
      </c>
      <c r="D1235" s="181" t="s">
        <v>152</v>
      </c>
      <c r="E1235" s="182" t="s">
        <v>1556</v>
      </c>
      <c r="F1235" s="183" t="s">
        <v>1557</v>
      </c>
      <c r="G1235" s="184" t="s">
        <v>394</v>
      </c>
      <c r="H1235" s="185">
        <v>57.5</v>
      </c>
      <c r="I1235" s="186"/>
      <c r="J1235" s="187">
        <f>ROUND(I1235*H1235,2)</f>
        <v>0</v>
      </c>
      <c r="K1235" s="183" t="s">
        <v>156</v>
      </c>
      <c r="L1235" s="39"/>
      <c r="M1235" s="188" t="s">
        <v>1</v>
      </c>
      <c r="N1235" s="189" t="s">
        <v>42</v>
      </c>
      <c r="O1235" s="71"/>
      <c r="P1235" s="190">
        <f>O1235*H1235</f>
        <v>0</v>
      </c>
      <c r="Q1235" s="190">
        <v>0</v>
      </c>
      <c r="R1235" s="190">
        <f>Q1235*H1235</f>
        <v>0</v>
      </c>
      <c r="S1235" s="190">
        <v>0</v>
      </c>
      <c r="T1235" s="191">
        <f>S1235*H1235</f>
        <v>0</v>
      </c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R1235" s="192" t="s">
        <v>234</v>
      </c>
      <c r="AT1235" s="192" t="s">
        <v>152</v>
      </c>
      <c r="AU1235" s="192" t="s">
        <v>84</v>
      </c>
      <c r="AY1235" s="17" t="s">
        <v>150</v>
      </c>
      <c r="BE1235" s="193">
        <f>IF(N1235="základní",J1235,0)</f>
        <v>0</v>
      </c>
      <c r="BF1235" s="193">
        <f>IF(N1235="snížená",J1235,0)</f>
        <v>0</v>
      </c>
      <c r="BG1235" s="193">
        <f>IF(N1235="zákl. přenesená",J1235,0)</f>
        <v>0</v>
      </c>
      <c r="BH1235" s="193">
        <f>IF(N1235="sníž. přenesená",J1235,0)</f>
        <v>0</v>
      </c>
      <c r="BI1235" s="193">
        <f>IF(N1235="nulová",J1235,0)</f>
        <v>0</v>
      </c>
      <c r="BJ1235" s="17" t="s">
        <v>82</v>
      </c>
      <c r="BK1235" s="193">
        <f>ROUND(I1235*H1235,2)</f>
        <v>0</v>
      </c>
      <c r="BL1235" s="17" t="s">
        <v>234</v>
      </c>
      <c r="BM1235" s="192" t="s">
        <v>1558</v>
      </c>
    </row>
    <row r="1236" spans="1:65" s="14" customFormat="1" ht="11.25">
      <c r="B1236" s="205"/>
      <c r="C1236" s="206"/>
      <c r="D1236" s="196" t="s">
        <v>162</v>
      </c>
      <c r="E1236" s="207" t="s">
        <v>1</v>
      </c>
      <c r="F1236" s="208" t="s">
        <v>1559</v>
      </c>
      <c r="G1236" s="206"/>
      <c r="H1236" s="209">
        <v>57.5</v>
      </c>
      <c r="I1236" s="210"/>
      <c r="J1236" s="206"/>
      <c r="K1236" s="206"/>
      <c r="L1236" s="211"/>
      <c r="M1236" s="212"/>
      <c r="N1236" s="213"/>
      <c r="O1236" s="213"/>
      <c r="P1236" s="213"/>
      <c r="Q1236" s="213"/>
      <c r="R1236" s="213"/>
      <c r="S1236" s="213"/>
      <c r="T1236" s="214"/>
      <c r="AT1236" s="215" t="s">
        <v>162</v>
      </c>
      <c r="AU1236" s="215" t="s">
        <v>84</v>
      </c>
      <c r="AV1236" s="14" t="s">
        <v>84</v>
      </c>
      <c r="AW1236" s="14" t="s">
        <v>32</v>
      </c>
      <c r="AX1236" s="14" t="s">
        <v>82</v>
      </c>
      <c r="AY1236" s="215" t="s">
        <v>150</v>
      </c>
    </row>
    <row r="1237" spans="1:65" s="2" customFormat="1" ht="24.2" customHeight="1">
      <c r="A1237" s="34"/>
      <c r="B1237" s="35"/>
      <c r="C1237" s="181" t="s">
        <v>1560</v>
      </c>
      <c r="D1237" s="181" t="s">
        <v>152</v>
      </c>
      <c r="E1237" s="182" t="s">
        <v>1561</v>
      </c>
      <c r="F1237" s="183" t="s">
        <v>1562</v>
      </c>
      <c r="G1237" s="184" t="s">
        <v>209</v>
      </c>
      <c r="H1237" s="185">
        <v>4.2000000000000003E-2</v>
      </c>
      <c r="I1237" s="186"/>
      <c r="J1237" s="187">
        <f>ROUND(I1237*H1237,2)</f>
        <v>0</v>
      </c>
      <c r="K1237" s="183" t="s">
        <v>156</v>
      </c>
      <c r="L1237" s="39"/>
      <c r="M1237" s="188" t="s">
        <v>1</v>
      </c>
      <c r="N1237" s="189" t="s">
        <v>42</v>
      </c>
      <c r="O1237" s="71"/>
      <c r="P1237" s="190">
        <f>O1237*H1237</f>
        <v>0</v>
      </c>
      <c r="Q1237" s="190">
        <v>0</v>
      </c>
      <c r="R1237" s="190">
        <f>Q1237*H1237</f>
        <v>0</v>
      </c>
      <c r="S1237" s="190">
        <v>0</v>
      </c>
      <c r="T1237" s="191">
        <f>S1237*H1237</f>
        <v>0</v>
      </c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R1237" s="192" t="s">
        <v>234</v>
      </c>
      <c r="AT1237" s="192" t="s">
        <v>152</v>
      </c>
      <c r="AU1237" s="192" t="s">
        <v>84</v>
      </c>
      <c r="AY1237" s="17" t="s">
        <v>150</v>
      </c>
      <c r="BE1237" s="193">
        <f>IF(N1237="základní",J1237,0)</f>
        <v>0</v>
      </c>
      <c r="BF1237" s="193">
        <f>IF(N1237="snížená",J1237,0)</f>
        <v>0</v>
      </c>
      <c r="BG1237" s="193">
        <f>IF(N1237="zákl. přenesená",J1237,0)</f>
        <v>0</v>
      </c>
      <c r="BH1237" s="193">
        <f>IF(N1237="sníž. přenesená",J1237,0)</f>
        <v>0</v>
      </c>
      <c r="BI1237" s="193">
        <f>IF(N1237="nulová",J1237,0)</f>
        <v>0</v>
      </c>
      <c r="BJ1237" s="17" t="s">
        <v>82</v>
      </c>
      <c r="BK1237" s="193">
        <f>ROUND(I1237*H1237,2)</f>
        <v>0</v>
      </c>
      <c r="BL1237" s="17" t="s">
        <v>234</v>
      </c>
      <c r="BM1237" s="192" t="s">
        <v>1563</v>
      </c>
    </row>
    <row r="1238" spans="1:65" s="12" customFormat="1" ht="22.9" customHeight="1">
      <c r="B1238" s="165"/>
      <c r="C1238" s="166"/>
      <c r="D1238" s="167" t="s">
        <v>76</v>
      </c>
      <c r="E1238" s="179" t="s">
        <v>1564</v>
      </c>
      <c r="F1238" s="179" t="s">
        <v>1565</v>
      </c>
      <c r="G1238" s="166"/>
      <c r="H1238" s="166"/>
      <c r="I1238" s="169"/>
      <c r="J1238" s="180">
        <f>BK1238</f>
        <v>0</v>
      </c>
      <c r="K1238" s="166"/>
      <c r="L1238" s="171"/>
      <c r="M1238" s="172"/>
      <c r="N1238" s="173"/>
      <c r="O1238" s="173"/>
      <c r="P1238" s="174">
        <f>SUM(P1239:P1243)</f>
        <v>0</v>
      </c>
      <c r="Q1238" s="173"/>
      <c r="R1238" s="174">
        <f>SUM(R1239:R1243)</f>
        <v>6.0499999999999998E-3</v>
      </c>
      <c r="S1238" s="173"/>
      <c r="T1238" s="175">
        <f>SUM(T1239:T1243)</f>
        <v>2.2499999999999998E-3</v>
      </c>
      <c r="AR1238" s="176" t="s">
        <v>84</v>
      </c>
      <c r="AT1238" s="177" t="s">
        <v>76</v>
      </c>
      <c r="AU1238" s="177" t="s">
        <v>82</v>
      </c>
      <c r="AY1238" s="176" t="s">
        <v>150</v>
      </c>
      <c r="BK1238" s="178">
        <f>SUM(BK1239:BK1243)</f>
        <v>0</v>
      </c>
    </row>
    <row r="1239" spans="1:65" s="2" customFormat="1" ht="24.2" customHeight="1">
      <c r="A1239" s="34"/>
      <c r="B1239" s="35"/>
      <c r="C1239" s="181" t="s">
        <v>1566</v>
      </c>
      <c r="D1239" s="181" t="s">
        <v>152</v>
      </c>
      <c r="E1239" s="182" t="s">
        <v>1567</v>
      </c>
      <c r="F1239" s="183" t="s">
        <v>1568</v>
      </c>
      <c r="G1239" s="184" t="s">
        <v>182</v>
      </c>
      <c r="H1239" s="185">
        <v>5</v>
      </c>
      <c r="I1239" s="186"/>
      <c r="J1239" s="187">
        <f>ROUND(I1239*H1239,2)</f>
        <v>0</v>
      </c>
      <c r="K1239" s="183" t="s">
        <v>156</v>
      </c>
      <c r="L1239" s="39"/>
      <c r="M1239" s="188" t="s">
        <v>1</v>
      </c>
      <c r="N1239" s="189" t="s">
        <v>42</v>
      </c>
      <c r="O1239" s="71"/>
      <c r="P1239" s="190">
        <f>O1239*H1239</f>
        <v>0</v>
      </c>
      <c r="Q1239" s="190">
        <v>9.0000000000000006E-5</v>
      </c>
      <c r="R1239" s="190">
        <f>Q1239*H1239</f>
        <v>4.5000000000000004E-4</v>
      </c>
      <c r="S1239" s="190">
        <v>4.4999999999999999E-4</v>
      </c>
      <c r="T1239" s="191">
        <f>S1239*H1239</f>
        <v>2.2499999999999998E-3</v>
      </c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R1239" s="192" t="s">
        <v>234</v>
      </c>
      <c r="AT1239" s="192" t="s">
        <v>152</v>
      </c>
      <c r="AU1239" s="192" t="s">
        <v>84</v>
      </c>
      <c r="AY1239" s="17" t="s">
        <v>150</v>
      </c>
      <c r="BE1239" s="193">
        <f>IF(N1239="základní",J1239,0)</f>
        <v>0</v>
      </c>
      <c r="BF1239" s="193">
        <f>IF(N1239="snížená",J1239,0)</f>
        <v>0</v>
      </c>
      <c r="BG1239" s="193">
        <f>IF(N1239="zákl. přenesená",J1239,0)</f>
        <v>0</v>
      </c>
      <c r="BH1239" s="193">
        <f>IF(N1239="sníž. přenesená",J1239,0)</f>
        <v>0</v>
      </c>
      <c r="BI1239" s="193">
        <f>IF(N1239="nulová",J1239,0)</f>
        <v>0</v>
      </c>
      <c r="BJ1239" s="17" t="s">
        <v>82</v>
      </c>
      <c r="BK1239" s="193">
        <f>ROUND(I1239*H1239,2)</f>
        <v>0</v>
      </c>
      <c r="BL1239" s="17" t="s">
        <v>234</v>
      </c>
      <c r="BM1239" s="192" t="s">
        <v>1569</v>
      </c>
    </row>
    <row r="1240" spans="1:65" s="2" customFormat="1" ht="24.2" customHeight="1">
      <c r="A1240" s="34"/>
      <c r="B1240" s="35"/>
      <c r="C1240" s="181" t="s">
        <v>1570</v>
      </c>
      <c r="D1240" s="181" t="s">
        <v>152</v>
      </c>
      <c r="E1240" s="182" t="s">
        <v>1571</v>
      </c>
      <c r="F1240" s="183" t="s">
        <v>1572</v>
      </c>
      <c r="G1240" s="184" t="s">
        <v>182</v>
      </c>
      <c r="H1240" s="185">
        <v>8</v>
      </c>
      <c r="I1240" s="186"/>
      <c r="J1240" s="187">
        <f>ROUND(I1240*H1240,2)</f>
        <v>0</v>
      </c>
      <c r="K1240" s="183" t="s">
        <v>156</v>
      </c>
      <c r="L1240" s="39"/>
      <c r="M1240" s="188" t="s">
        <v>1</v>
      </c>
      <c r="N1240" s="189" t="s">
        <v>42</v>
      </c>
      <c r="O1240" s="71"/>
      <c r="P1240" s="190">
        <f>O1240*H1240</f>
        <v>0</v>
      </c>
      <c r="Q1240" s="190">
        <v>2.5999999999999998E-4</v>
      </c>
      <c r="R1240" s="190">
        <f>Q1240*H1240</f>
        <v>2.0799999999999998E-3</v>
      </c>
      <c r="S1240" s="190">
        <v>0</v>
      </c>
      <c r="T1240" s="191">
        <f>S1240*H1240</f>
        <v>0</v>
      </c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  <c r="AR1240" s="192" t="s">
        <v>234</v>
      </c>
      <c r="AT1240" s="192" t="s">
        <v>152</v>
      </c>
      <c r="AU1240" s="192" t="s">
        <v>84</v>
      </c>
      <c r="AY1240" s="17" t="s">
        <v>150</v>
      </c>
      <c r="BE1240" s="193">
        <f>IF(N1240="základní",J1240,0)</f>
        <v>0</v>
      </c>
      <c r="BF1240" s="193">
        <f>IF(N1240="snížená",J1240,0)</f>
        <v>0</v>
      </c>
      <c r="BG1240" s="193">
        <f>IF(N1240="zákl. přenesená",J1240,0)</f>
        <v>0</v>
      </c>
      <c r="BH1240" s="193">
        <f>IF(N1240="sníž. přenesená",J1240,0)</f>
        <v>0</v>
      </c>
      <c r="BI1240" s="193">
        <f>IF(N1240="nulová",J1240,0)</f>
        <v>0</v>
      </c>
      <c r="BJ1240" s="17" t="s">
        <v>82</v>
      </c>
      <c r="BK1240" s="193">
        <f>ROUND(I1240*H1240,2)</f>
        <v>0</v>
      </c>
      <c r="BL1240" s="17" t="s">
        <v>234</v>
      </c>
      <c r="BM1240" s="192" t="s">
        <v>1573</v>
      </c>
    </row>
    <row r="1241" spans="1:65" s="2" customFormat="1" ht="24.2" customHeight="1">
      <c r="A1241" s="34"/>
      <c r="B1241" s="35"/>
      <c r="C1241" s="181" t="s">
        <v>1574</v>
      </c>
      <c r="D1241" s="181" t="s">
        <v>152</v>
      </c>
      <c r="E1241" s="182" t="s">
        <v>1575</v>
      </c>
      <c r="F1241" s="183" t="s">
        <v>1576</v>
      </c>
      <c r="G1241" s="184" t="s">
        <v>182</v>
      </c>
      <c r="H1241" s="185">
        <v>8</v>
      </c>
      <c r="I1241" s="186"/>
      <c r="J1241" s="187">
        <f>ROUND(I1241*H1241,2)</f>
        <v>0</v>
      </c>
      <c r="K1241" s="183" t="s">
        <v>156</v>
      </c>
      <c r="L1241" s="39"/>
      <c r="M1241" s="188" t="s">
        <v>1</v>
      </c>
      <c r="N1241" s="189" t="s">
        <v>42</v>
      </c>
      <c r="O1241" s="71"/>
      <c r="P1241" s="190">
        <f>O1241*H1241</f>
        <v>0</v>
      </c>
      <c r="Q1241" s="190">
        <v>2.0000000000000001E-4</v>
      </c>
      <c r="R1241" s="190">
        <f>Q1241*H1241</f>
        <v>1.6000000000000001E-3</v>
      </c>
      <c r="S1241" s="190">
        <v>0</v>
      </c>
      <c r="T1241" s="191">
        <f>S1241*H1241</f>
        <v>0</v>
      </c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R1241" s="192" t="s">
        <v>234</v>
      </c>
      <c r="AT1241" s="192" t="s">
        <v>152</v>
      </c>
      <c r="AU1241" s="192" t="s">
        <v>84</v>
      </c>
      <c r="AY1241" s="17" t="s">
        <v>150</v>
      </c>
      <c r="BE1241" s="193">
        <f>IF(N1241="základní",J1241,0)</f>
        <v>0</v>
      </c>
      <c r="BF1241" s="193">
        <f>IF(N1241="snížená",J1241,0)</f>
        <v>0</v>
      </c>
      <c r="BG1241" s="193">
        <f>IF(N1241="zákl. přenesená",J1241,0)</f>
        <v>0</v>
      </c>
      <c r="BH1241" s="193">
        <f>IF(N1241="sníž. přenesená",J1241,0)</f>
        <v>0</v>
      </c>
      <c r="BI1241" s="193">
        <f>IF(N1241="nulová",J1241,0)</f>
        <v>0</v>
      </c>
      <c r="BJ1241" s="17" t="s">
        <v>82</v>
      </c>
      <c r="BK1241" s="193">
        <f>ROUND(I1241*H1241,2)</f>
        <v>0</v>
      </c>
      <c r="BL1241" s="17" t="s">
        <v>234</v>
      </c>
      <c r="BM1241" s="192" t="s">
        <v>1577</v>
      </c>
    </row>
    <row r="1242" spans="1:65" s="2" customFormat="1" ht="24.2" customHeight="1">
      <c r="A1242" s="34"/>
      <c r="B1242" s="35"/>
      <c r="C1242" s="181" t="s">
        <v>1578</v>
      </c>
      <c r="D1242" s="181" t="s">
        <v>152</v>
      </c>
      <c r="E1242" s="182" t="s">
        <v>1579</v>
      </c>
      <c r="F1242" s="183" t="s">
        <v>1580</v>
      </c>
      <c r="G1242" s="184" t="s">
        <v>182</v>
      </c>
      <c r="H1242" s="185">
        <v>8</v>
      </c>
      <c r="I1242" s="186"/>
      <c r="J1242" s="187">
        <f>ROUND(I1242*H1242,2)</f>
        <v>0</v>
      </c>
      <c r="K1242" s="183" t="s">
        <v>156</v>
      </c>
      <c r="L1242" s="39"/>
      <c r="M1242" s="188" t="s">
        <v>1</v>
      </c>
      <c r="N1242" s="189" t="s">
        <v>42</v>
      </c>
      <c r="O1242" s="71"/>
      <c r="P1242" s="190">
        <f>O1242*H1242</f>
        <v>0</v>
      </c>
      <c r="Q1242" s="190">
        <v>2.4000000000000001E-4</v>
      </c>
      <c r="R1242" s="190">
        <f>Q1242*H1242</f>
        <v>1.92E-3</v>
      </c>
      <c r="S1242" s="190">
        <v>0</v>
      </c>
      <c r="T1242" s="191">
        <f>S1242*H1242</f>
        <v>0</v>
      </c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R1242" s="192" t="s">
        <v>234</v>
      </c>
      <c r="AT1242" s="192" t="s">
        <v>152</v>
      </c>
      <c r="AU1242" s="192" t="s">
        <v>84</v>
      </c>
      <c r="AY1242" s="17" t="s">
        <v>150</v>
      </c>
      <c r="BE1242" s="193">
        <f>IF(N1242="základní",J1242,0)</f>
        <v>0</v>
      </c>
      <c r="BF1242" s="193">
        <f>IF(N1242="snížená",J1242,0)</f>
        <v>0</v>
      </c>
      <c r="BG1242" s="193">
        <f>IF(N1242="zákl. přenesená",J1242,0)</f>
        <v>0</v>
      </c>
      <c r="BH1242" s="193">
        <f>IF(N1242="sníž. přenesená",J1242,0)</f>
        <v>0</v>
      </c>
      <c r="BI1242" s="193">
        <f>IF(N1242="nulová",J1242,0)</f>
        <v>0</v>
      </c>
      <c r="BJ1242" s="17" t="s">
        <v>82</v>
      </c>
      <c r="BK1242" s="193">
        <f>ROUND(I1242*H1242,2)</f>
        <v>0</v>
      </c>
      <c r="BL1242" s="17" t="s">
        <v>234</v>
      </c>
      <c r="BM1242" s="192" t="s">
        <v>1581</v>
      </c>
    </row>
    <row r="1243" spans="1:65" s="2" customFormat="1" ht="24.2" customHeight="1">
      <c r="A1243" s="34"/>
      <c r="B1243" s="35"/>
      <c r="C1243" s="181" t="s">
        <v>1582</v>
      </c>
      <c r="D1243" s="181" t="s">
        <v>152</v>
      </c>
      <c r="E1243" s="182" t="s">
        <v>1583</v>
      </c>
      <c r="F1243" s="183" t="s">
        <v>1584</v>
      </c>
      <c r="G1243" s="184" t="s">
        <v>209</v>
      </c>
      <c r="H1243" s="185">
        <v>6.0000000000000001E-3</v>
      </c>
      <c r="I1243" s="186"/>
      <c r="J1243" s="187">
        <f>ROUND(I1243*H1243,2)</f>
        <v>0</v>
      </c>
      <c r="K1243" s="183" t="s">
        <v>156</v>
      </c>
      <c r="L1243" s="39"/>
      <c r="M1243" s="188" t="s">
        <v>1</v>
      </c>
      <c r="N1243" s="189" t="s">
        <v>42</v>
      </c>
      <c r="O1243" s="71"/>
      <c r="P1243" s="190">
        <f>O1243*H1243</f>
        <v>0</v>
      </c>
      <c r="Q1243" s="190">
        <v>0</v>
      </c>
      <c r="R1243" s="190">
        <f>Q1243*H1243</f>
        <v>0</v>
      </c>
      <c r="S1243" s="190">
        <v>0</v>
      </c>
      <c r="T1243" s="191">
        <f>S1243*H1243</f>
        <v>0</v>
      </c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R1243" s="192" t="s">
        <v>234</v>
      </c>
      <c r="AT1243" s="192" t="s">
        <v>152</v>
      </c>
      <c r="AU1243" s="192" t="s">
        <v>84</v>
      </c>
      <c r="AY1243" s="17" t="s">
        <v>150</v>
      </c>
      <c r="BE1243" s="193">
        <f>IF(N1243="základní",J1243,0)</f>
        <v>0</v>
      </c>
      <c r="BF1243" s="193">
        <f>IF(N1243="snížená",J1243,0)</f>
        <v>0</v>
      </c>
      <c r="BG1243" s="193">
        <f>IF(N1243="zákl. přenesená",J1243,0)</f>
        <v>0</v>
      </c>
      <c r="BH1243" s="193">
        <f>IF(N1243="sníž. přenesená",J1243,0)</f>
        <v>0</v>
      </c>
      <c r="BI1243" s="193">
        <f>IF(N1243="nulová",J1243,0)</f>
        <v>0</v>
      </c>
      <c r="BJ1243" s="17" t="s">
        <v>82</v>
      </c>
      <c r="BK1243" s="193">
        <f>ROUND(I1243*H1243,2)</f>
        <v>0</v>
      </c>
      <c r="BL1243" s="17" t="s">
        <v>234</v>
      </c>
      <c r="BM1243" s="192" t="s">
        <v>1585</v>
      </c>
    </row>
    <row r="1244" spans="1:65" s="12" customFormat="1" ht="22.9" customHeight="1">
      <c r="B1244" s="165"/>
      <c r="C1244" s="166"/>
      <c r="D1244" s="167" t="s">
        <v>76</v>
      </c>
      <c r="E1244" s="179" t="s">
        <v>1586</v>
      </c>
      <c r="F1244" s="179" t="s">
        <v>1587</v>
      </c>
      <c r="G1244" s="166"/>
      <c r="H1244" s="166"/>
      <c r="I1244" s="169"/>
      <c r="J1244" s="180">
        <f>BK1244</f>
        <v>0</v>
      </c>
      <c r="K1244" s="166"/>
      <c r="L1244" s="171"/>
      <c r="M1244" s="172"/>
      <c r="N1244" s="173"/>
      <c r="O1244" s="173"/>
      <c r="P1244" s="174">
        <f>SUM(P1245:P1258)</f>
        <v>0</v>
      </c>
      <c r="Q1244" s="173"/>
      <c r="R1244" s="174">
        <f>SUM(R1245:R1258)</f>
        <v>0.20243</v>
      </c>
      <c r="S1244" s="173"/>
      <c r="T1244" s="175">
        <f>SUM(T1245:T1258)</f>
        <v>0.10662400000000002</v>
      </c>
      <c r="AR1244" s="176" t="s">
        <v>84</v>
      </c>
      <c r="AT1244" s="177" t="s">
        <v>76</v>
      </c>
      <c r="AU1244" s="177" t="s">
        <v>82</v>
      </c>
      <c r="AY1244" s="176" t="s">
        <v>150</v>
      </c>
      <c r="BK1244" s="178">
        <f>SUM(BK1245:BK1258)</f>
        <v>0</v>
      </c>
    </row>
    <row r="1245" spans="1:65" s="2" customFormat="1" ht="16.5" customHeight="1">
      <c r="A1245" s="34"/>
      <c r="B1245" s="35"/>
      <c r="C1245" s="181" t="s">
        <v>1588</v>
      </c>
      <c r="D1245" s="181" t="s">
        <v>152</v>
      </c>
      <c r="E1245" s="182" t="s">
        <v>1589</v>
      </c>
      <c r="F1245" s="183" t="s">
        <v>1590</v>
      </c>
      <c r="G1245" s="184" t="s">
        <v>155</v>
      </c>
      <c r="H1245" s="185">
        <v>4.4800000000000004</v>
      </c>
      <c r="I1245" s="186"/>
      <c r="J1245" s="187">
        <f>ROUND(I1245*H1245,2)</f>
        <v>0</v>
      </c>
      <c r="K1245" s="183" t="s">
        <v>156</v>
      </c>
      <c r="L1245" s="39"/>
      <c r="M1245" s="188" t="s">
        <v>1</v>
      </c>
      <c r="N1245" s="189" t="s">
        <v>42</v>
      </c>
      <c r="O1245" s="71"/>
      <c r="P1245" s="190">
        <f>O1245*H1245</f>
        <v>0</v>
      </c>
      <c r="Q1245" s="190">
        <v>0</v>
      </c>
      <c r="R1245" s="190">
        <f>Q1245*H1245</f>
        <v>0</v>
      </c>
      <c r="S1245" s="190">
        <v>2.3800000000000002E-2</v>
      </c>
      <c r="T1245" s="191">
        <f>S1245*H1245</f>
        <v>0.10662400000000002</v>
      </c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R1245" s="192" t="s">
        <v>234</v>
      </c>
      <c r="AT1245" s="192" t="s">
        <v>152</v>
      </c>
      <c r="AU1245" s="192" t="s">
        <v>84</v>
      </c>
      <c r="AY1245" s="17" t="s">
        <v>150</v>
      </c>
      <c r="BE1245" s="193">
        <f>IF(N1245="základní",J1245,0)</f>
        <v>0</v>
      </c>
      <c r="BF1245" s="193">
        <f>IF(N1245="snížená",J1245,0)</f>
        <v>0</v>
      </c>
      <c r="BG1245" s="193">
        <f>IF(N1245="zákl. přenesená",J1245,0)</f>
        <v>0</v>
      </c>
      <c r="BH1245" s="193">
        <f>IF(N1245="sníž. přenesená",J1245,0)</f>
        <v>0</v>
      </c>
      <c r="BI1245" s="193">
        <f>IF(N1245="nulová",J1245,0)</f>
        <v>0</v>
      </c>
      <c r="BJ1245" s="17" t="s">
        <v>82</v>
      </c>
      <c r="BK1245" s="193">
        <f>ROUND(I1245*H1245,2)</f>
        <v>0</v>
      </c>
      <c r="BL1245" s="17" t="s">
        <v>234</v>
      </c>
      <c r="BM1245" s="192" t="s">
        <v>1591</v>
      </c>
    </row>
    <row r="1246" spans="1:65" s="14" customFormat="1" ht="11.25">
      <c r="B1246" s="205"/>
      <c r="C1246" s="206"/>
      <c r="D1246" s="196" t="s">
        <v>162</v>
      </c>
      <c r="E1246" s="207" t="s">
        <v>1</v>
      </c>
      <c r="F1246" s="208" t="s">
        <v>1592</v>
      </c>
      <c r="G1246" s="206"/>
      <c r="H1246" s="209">
        <v>4.4800000000000004</v>
      </c>
      <c r="I1246" s="210"/>
      <c r="J1246" s="206"/>
      <c r="K1246" s="206"/>
      <c r="L1246" s="211"/>
      <c r="M1246" s="212"/>
      <c r="N1246" s="213"/>
      <c r="O1246" s="213"/>
      <c r="P1246" s="213"/>
      <c r="Q1246" s="213"/>
      <c r="R1246" s="213"/>
      <c r="S1246" s="213"/>
      <c r="T1246" s="214"/>
      <c r="AT1246" s="215" t="s">
        <v>162</v>
      </c>
      <c r="AU1246" s="215" t="s">
        <v>84</v>
      </c>
      <c r="AV1246" s="14" t="s">
        <v>84</v>
      </c>
      <c r="AW1246" s="14" t="s">
        <v>32</v>
      </c>
      <c r="AX1246" s="14" t="s">
        <v>82</v>
      </c>
      <c r="AY1246" s="215" t="s">
        <v>150</v>
      </c>
    </row>
    <row r="1247" spans="1:65" s="2" customFormat="1" ht="33" customHeight="1">
      <c r="A1247" s="34"/>
      <c r="B1247" s="35"/>
      <c r="C1247" s="181" t="s">
        <v>1593</v>
      </c>
      <c r="D1247" s="181" t="s">
        <v>152</v>
      </c>
      <c r="E1247" s="182" t="s">
        <v>1594</v>
      </c>
      <c r="F1247" s="183" t="s">
        <v>1595</v>
      </c>
      <c r="G1247" s="184" t="s">
        <v>182</v>
      </c>
      <c r="H1247" s="185">
        <v>3</v>
      </c>
      <c r="I1247" s="186"/>
      <c r="J1247" s="187">
        <f>ROUND(I1247*H1247,2)</f>
        <v>0</v>
      </c>
      <c r="K1247" s="183" t="s">
        <v>156</v>
      </c>
      <c r="L1247" s="39"/>
      <c r="M1247" s="188" t="s">
        <v>1</v>
      </c>
      <c r="N1247" s="189" t="s">
        <v>42</v>
      </c>
      <c r="O1247" s="71"/>
      <c r="P1247" s="190">
        <f>O1247*H1247</f>
        <v>0</v>
      </c>
      <c r="Q1247" s="190">
        <v>1.46E-2</v>
      </c>
      <c r="R1247" s="190">
        <f>Q1247*H1247</f>
        <v>4.3799999999999999E-2</v>
      </c>
      <c r="S1247" s="190">
        <v>0</v>
      </c>
      <c r="T1247" s="191">
        <f>S1247*H1247</f>
        <v>0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192" t="s">
        <v>234</v>
      </c>
      <c r="AT1247" s="192" t="s">
        <v>152</v>
      </c>
      <c r="AU1247" s="192" t="s">
        <v>84</v>
      </c>
      <c r="AY1247" s="17" t="s">
        <v>150</v>
      </c>
      <c r="BE1247" s="193">
        <f>IF(N1247="základní",J1247,0)</f>
        <v>0</v>
      </c>
      <c r="BF1247" s="193">
        <f>IF(N1247="snížená",J1247,0)</f>
        <v>0</v>
      </c>
      <c r="BG1247" s="193">
        <f>IF(N1247="zákl. přenesená",J1247,0)</f>
        <v>0</v>
      </c>
      <c r="BH1247" s="193">
        <f>IF(N1247="sníž. přenesená",J1247,0)</f>
        <v>0</v>
      </c>
      <c r="BI1247" s="193">
        <f>IF(N1247="nulová",J1247,0)</f>
        <v>0</v>
      </c>
      <c r="BJ1247" s="17" t="s">
        <v>82</v>
      </c>
      <c r="BK1247" s="193">
        <f>ROUND(I1247*H1247,2)</f>
        <v>0</v>
      </c>
      <c r="BL1247" s="17" t="s">
        <v>234</v>
      </c>
      <c r="BM1247" s="192" t="s">
        <v>1596</v>
      </c>
    </row>
    <row r="1248" spans="1:65" s="2" customFormat="1" ht="37.9" customHeight="1">
      <c r="A1248" s="34"/>
      <c r="B1248" s="35"/>
      <c r="C1248" s="181" t="s">
        <v>1597</v>
      </c>
      <c r="D1248" s="181" t="s">
        <v>152</v>
      </c>
      <c r="E1248" s="182" t="s">
        <v>1598</v>
      </c>
      <c r="F1248" s="183" t="s">
        <v>1599</v>
      </c>
      <c r="G1248" s="184" t="s">
        <v>182</v>
      </c>
      <c r="H1248" s="185">
        <v>3</v>
      </c>
      <c r="I1248" s="186"/>
      <c r="J1248" s="187">
        <f>ROUND(I1248*H1248,2)</f>
        <v>0</v>
      </c>
      <c r="K1248" s="183" t="s">
        <v>156</v>
      </c>
      <c r="L1248" s="39"/>
      <c r="M1248" s="188" t="s">
        <v>1</v>
      </c>
      <c r="N1248" s="189" t="s">
        <v>42</v>
      </c>
      <c r="O1248" s="71"/>
      <c r="P1248" s="190">
        <f>O1248*H1248</f>
        <v>0</v>
      </c>
      <c r="Q1248" s="190">
        <v>2.7E-2</v>
      </c>
      <c r="R1248" s="190">
        <f>Q1248*H1248</f>
        <v>8.1000000000000003E-2</v>
      </c>
      <c r="S1248" s="190">
        <v>0</v>
      </c>
      <c r="T1248" s="191">
        <f>S1248*H1248</f>
        <v>0</v>
      </c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R1248" s="192" t="s">
        <v>234</v>
      </c>
      <c r="AT1248" s="192" t="s">
        <v>152</v>
      </c>
      <c r="AU1248" s="192" t="s">
        <v>84</v>
      </c>
      <c r="AY1248" s="17" t="s">
        <v>150</v>
      </c>
      <c r="BE1248" s="193">
        <f>IF(N1248="základní",J1248,0)</f>
        <v>0</v>
      </c>
      <c r="BF1248" s="193">
        <f>IF(N1248="snížená",J1248,0)</f>
        <v>0</v>
      </c>
      <c r="BG1248" s="193">
        <f>IF(N1248="zákl. přenesená",J1248,0)</f>
        <v>0</v>
      </c>
      <c r="BH1248" s="193">
        <f>IF(N1248="sníž. přenesená",J1248,0)</f>
        <v>0</v>
      </c>
      <c r="BI1248" s="193">
        <f>IF(N1248="nulová",J1248,0)</f>
        <v>0</v>
      </c>
      <c r="BJ1248" s="17" t="s">
        <v>82</v>
      </c>
      <c r="BK1248" s="193">
        <f>ROUND(I1248*H1248,2)</f>
        <v>0</v>
      </c>
      <c r="BL1248" s="17" t="s">
        <v>234</v>
      </c>
      <c r="BM1248" s="192" t="s">
        <v>1600</v>
      </c>
    </row>
    <row r="1249" spans="1:65" s="2" customFormat="1" ht="37.9" customHeight="1">
      <c r="A1249" s="34"/>
      <c r="B1249" s="35"/>
      <c r="C1249" s="181" t="s">
        <v>1601</v>
      </c>
      <c r="D1249" s="181" t="s">
        <v>152</v>
      </c>
      <c r="E1249" s="182" t="s">
        <v>1602</v>
      </c>
      <c r="F1249" s="183" t="s">
        <v>1603</v>
      </c>
      <c r="G1249" s="184" t="s">
        <v>182</v>
      </c>
      <c r="H1249" s="185">
        <v>1</v>
      </c>
      <c r="I1249" s="186"/>
      <c r="J1249" s="187">
        <f>ROUND(I1249*H1249,2)</f>
        <v>0</v>
      </c>
      <c r="K1249" s="183" t="s">
        <v>156</v>
      </c>
      <c r="L1249" s="39"/>
      <c r="M1249" s="188" t="s">
        <v>1</v>
      </c>
      <c r="N1249" s="189" t="s">
        <v>42</v>
      </c>
      <c r="O1249" s="71"/>
      <c r="P1249" s="190">
        <f>O1249*H1249</f>
        <v>0</v>
      </c>
      <c r="Q1249" s="190">
        <v>3.5680000000000003E-2</v>
      </c>
      <c r="R1249" s="190">
        <f>Q1249*H1249</f>
        <v>3.5680000000000003E-2</v>
      </c>
      <c r="S1249" s="190">
        <v>0</v>
      </c>
      <c r="T1249" s="191">
        <f>S1249*H1249</f>
        <v>0</v>
      </c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R1249" s="192" t="s">
        <v>234</v>
      </c>
      <c r="AT1249" s="192" t="s">
        <v>152</v>
      </c>
      <c r="AU1249" s="192" t="s">
        <v>84</v>
      </c>
      <c r="AY1249" s="17" t="s">
        <v>150</v>
      </c>
      <c r="BE1249" s="193">
        <f>IF(N1249="základní",J1249,0)</f>
        <v>0</v>
      </c>
      <c r="BF1249" s="193">
        <f>IF(N1249="snížená",J1249,0)</f>
        <v>0</v>
      </c>
      <c r="BG1249" s="193">
        <f>IF(N1249="zákl. přenesená",J1249,0)</f>
        <v>0</v>
      </c>
      <c r="BH1249" s="193">
        <f>IF(N1249="sníž. přenesená",J1249,0)</f>
        <v>0</v>
      </c>
      <c r="BI1249" s="193">
        <f>IF(N1249="nulová",J1249,0)</f>
        <v>0</v>
      </c>
      <c r="BJ1249" s="17" t="s">
        <v>82</v>
      </c>
      <c r="BK1249" s="193">
        <f>ROUND(I1249*H1249,2)</f>
        <v>0</v>
      </c>
      <c r="BL1249" s="17" t="s">
        <v>234</v>
      </c>
      <c r="BM1249" s="192" t="s">
        <v>1604</v>
      </c>
    </row>
    <row r="1250" spans="1:65" s="2" customFormat="1" ht="37.9" customHeight="1">
      <c r="A1250" s="34"/>
      <c r="B1250" s="35"/>
      <c r="C1250" s="181" t="s">
        <v>1605</v>
      </c>
      <c r="D1250" s="181" t="s">
        <v>152</v>
      </c>
      <c r="E1250" s="182" t="s">
        <v>1606</v>
      </c>
      <c r="F1250" s="183" t="s">
        <v>1607</v>
      </c>
      <c r="G1250" s="184" t="s">
        <v>182</v>
      </c>
      <c r="H1250" s="185">
        <v>1</v>
      </c>
      <c r="I1250" s="186"/>
      <c r="J1250" s="187">
        <f>ROUND(I1250*H1250,2)</f>
        <v>0</v>
      </c>
      <c r="K1250" s="183" t="s">
        <v>156</v>
      </c>
      <c r="L1250" s="39"/>
      <c r="M1250" s="188" t="s">
        <v>1</v>
      </c>
      <c r="N1250" s="189" t="s">
        <v>42</v>
      </c>
      <c r="O1250" s="71"/>
      <c r="P1250" s="190">
        <f>O1250*H1250</f>
        <v>0</v>
      </c>
      <c r="Q1250" s="190">
        <v>4.1950000000000001E-2</v>
      </c>
      <c r="R1250" s="190">
        <f>Q1250*H1250</f>
        <v>4.1950000000000001E-2</v>
      </c>
      <c r="S1250" s="190">
        <v>0</v>
      </c>
      <c r="T1250" s="191">
        <f>S1250*H1250</f>
        <v>0</v>
      </c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R1250" s="192" t="s">
        <v>234</v>
      </c>
      <c r="AT1250" s="192" t="s">
        <v>152</v>
      </c>
      <c r="AU1250" s="192" t="s">
        <v>84</v>
      </c>
      <c r="AY1250" s="17" t="s">
        <v>150</v>
      </c>
      <c r="BE1250" s="193">
        <f>IF(N1250="základní",J1250,0)</f>
        <v>0</v>
      </c>
      <c r="BF1250" s="193">
        <f>IF(N1250="snížená",J1250,0)</f>
        <v>0</v>
      </c>
      <c r="BG1250" s="193">
        <f>IF(N1250="zákl. přenesená",J1250,0)</f>
        <v>0</v>
      </c>
      <c r="BH1250" s="193">
        <f>IF(N1250="sníž. přenesená",J1250,0)</f>
        <v>0</v>
      </c>
      <c r="BI1250" s="193">
        <f>IF(N1250="nulová",J1250,0)</f>
        <v>0</v>
      </c>
      <c r="BJ1250" s="17" t="s">
        <v>82</v>
      </c>
      <c r="BK1250" s="193">
        <f>ROUND(I1250*H1250,2)</f>
        <v>0</v>
      </c>
      <c r="BL1250" s="17" t="s">
        <v>234</v>
      </c>
      <c r="BM1250" s="192" t="s">
        <v>1608</v>
      </c>
    </row>
    <row r="1251" spans="1:65" s="2" customFormat="1" ht="21.75" customHeight="1">
      <c r="A1251" s="34"/>
      <c r="B1251" s="35"/>
      <c r="C1251" s="181" t="s">
        <v>1609</v>
      </c>
      <c r="D1251" s="181" t="s">
        <v>152</v>
      </c>
      <c r="E1251" s="182" t="s">
        <v>1610</v>
      </c>
      <c r="F1251" s="183" t="s">
        <v>1611</v>
      </c>
      <c r="G1251" s="184" t="s">
        <v>155</v>
      </c>
      <c r="H1251" s="185">
        <v>4.4800000000000004</v>
      </c>
      <c r="I1251" s="186"/>
      <c r="J1251" s="187">
        <f>ROUND(I1251*H1251,2)</f>
        <v>0</v>
      </c>
      <c r="K1251" s="183" t="s">
        <v>156</v>
      </c>
      <c r="L1251" s="39"/>
      <c r="M1251" s="188" t="s">
        <v>1</v>
      </c>
      <c r="N1251" s="189" t="s">
        <v>42</v>
      </c>
      <c r="O1251" s="71"/>
      <c r="P1251" s="190">
        <f>O1251*H1251</f>
        <v>0</v>
      </c>
      <c r="Q1251" s="190">
        <v>0</v>
      </c>
      <c r="R1251" s="190">
        <f>Q1251*H1251</f>
        <v>0</v>
      </c>
      <c r="S1251" s="190">
        <v>0</v>
      </c>
      <c r="T1251" s="191">
        <f>S1251*H1251</f>
        <v>0</v>
      </c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R1251" s="192" t="s">
        <v>234</v>
      </c>
      <c r="AT1251" s="192" t="s">
        <v>152</v>
      </c>
      <c r="AU1251" s="192" t="s">
        <v>84</v>
      </c>
      <c r="AY1251" s="17" t="s">
        <v>150</v>
      </c>
      <c r="BE1251" s="193">
        <f>IF(N1251="základní",J1251,0)</f>
        <v>0</v>
      </c>
      <c r="BF1251" s="193">
        <f>IF(N1251="snížená",J1251,0)</f>
        <v>0</v>
      </c>
      <c r="BG1251" s="193">
        <f>IF(N1251="zákl. přenesená",J1251,0)</f>
        <v>0</v>
      </c>
      <c r="BH1251" s="193">
        <f>IF(N1251="sníž. přenesená",J1251,0)</f>
        <v>0</v>
      </c>
      <c r="BI1251" s="193">
        <f>IF(N1251="nulová",J1251,0)</f>
        <v>0</v>
      </c>
      <c r="BJ1251" s="17" t="s">
        <v>82</v>
      </c>
      <c r="BK1251" s="193">
        <f>ROUND(I1251*H1251,2)</f>
        <v>0</v>
      </c>
      <c r="BL1251" s="17" t="s">
        <v>234</v>
      </c>
      <c r="BM1251" s="192" t="s">
        <v>1612</v>
      </c>
    </row>
    <row r="1252" spans="1:65" s="14" customFormat="1" ht="11.25">
      <c r="B1252" s="205"/>
      <c r="C1252" s="206"/>
      <c r="D1252" s="196" t="s">
        <v>162</v>
      </c>
      <c r="E1252" s="207" t="s">
        <v>1</v>
      </c>
      <c r="F1252" s="208" t="s">
        <v>1592</v>
      </c>
      <c r="G1252" s="206"/>
      <c r="H1252" s="209">
        <v>4.4800000000000004</v>
      </c>
      <c r="I1252" s="210"/>
      <c r="J1252" s="206"/>
      <c r="K1252" s="206"/>
      <c r="L1252" s="211"/>
      <c r="M1252" s="212"/>
      <c r="N1252" s="213"/>
      <c r="O1252" s="213"/>
      <c r="P1252" s="213"/>
      <c r="Q1252" s="213"/>
      <c r="R1252" s="213"/>
      <c r="S1252" s="213"/>
      <c r="T1252" s="214"/>
      <c r="AT1252" s="215" t="s">
        <v>162</v>
      </c>
      <c r="AU1252" s="215" t="s">
        <v>84</v>
      </c>
      <c r="AV1252" s="14" t="s">
        <v>84</v>
      </c>
      <c r="AW1252" s="14" t="s">
        <v>32</v>
      </c>
      <c r="AX1252" s="14" t="s">
        <v>82</v>
      </c>
      <c r="AY1252" s="215" t="s">
        <v>150</v>
      </c>
    </row>
    <row r="1253" spans="1:65" s="2" customFormat="1" ht="21.75" customHeight="1">
      <c r="A1253" s="34"/>
      <c r="B1253" s="35"/>
      <c r="C1253" s="181" t="s">
        <v>1613</v>
      </c>
      <c r="D1253" s="181" t="s">
        <v>152</v>
      </c>
      <c r="E1253" s="182" t="s">
        <v>1614</v>
      </c>
      <c r="F1253" s="183" t="s">
        <v>1615</v>
      </c>
      <c r="G1253" s="184" t="s">
        <v>155</v>
      </c>
      <c r="H1253" s="185">
        <v>4.4800000000000004</v>
      </c>
      <c r="I1253" s="186"/>
      <c r="J1253" s="187">
        <f>ROUND(I1253*H1253,2)</f>
        <v>0</v>
      </c>
      <c r="K1253" s="183" t="s">
        <v>156</v>
      </c>
      <c r="L1253" s="39"/>
      <c r="M1253" s="188" t="s">
        <v>1</v>
      </c>
      <c r="N1253" s="189" t="s">
        <v>42</v>
      </c>
      <c r="O1253" s="71"/>
      <c r="P1253" s="190">
        <f>O1253*H1253</f>
        <v>0</v>
      </c>
      <c r="Q1253" s="190">
        <v>0</v>
      </c>
      <c r="R1253" s="190">
        <f>Q1253*H1253</f>
        <v>0</v>
      </c>
      <c r="S1253" s="190">
        <v>0</v>
      </c>
      <c r="T1253" s="191">
        <f>S1253*H1253</f>
        <v>0</v>
      </c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R1253" s="192" t="s">
        <v>234</v>
      </c>
      <c r="AT1253" s="192" t="s">
        <v>152</v>
      </c>
      <c r="AU1253" s="192" t="s">
        <v>84</v>
      </c>
      <c r="AY1253" s="17" t="s">
        <v>150</v>
      </c>
      <c r="BE1253" s="193">
        <f>IF(N1253="základní",J1253,0)</f>
        <v>0</v>
      </c>
      <c r="BF1253" s="193">
        <f>IF(N1253="snížená",J1253,0)</f>
        <v>0</v>
      </c>
      <c r="BG1253" s="193">
        <f>IF(N1253="zákl. přenesená",J1253,0)</f>
        <v>0</v>
      </c>
      <c r="BH1253" s="193">
        <f>IF(N1253="sníž. přenesená",J1253,0)</f>
        <v>0</v>
      </c>
      <c r="BI1253" s="193">
        <f>IF(N1253="nulová",J1253,0)</f>
        <v>0</v>
      </c>
      <c r="BJ1253" s="17" t="s">
        <v>82</v>
      </c>
      <c r="BK1253" s="193">
        <f>ROUND(I1253*H1253,2)</f>
        <v>0</v>
      </c>
      <c r="BL1253" s="17" t="s">
        <v>234</v>
      </c>
      <c r="BM1253" s="192" t="s">
        <v>1616</v>
      </c>
    </row>
    <row r="1254" spans="1:65" s="2" customFormat="1" ht="16.5" customHeight="1">
      <c r="A1254" s="34"/>
      <c r="B1254" s="35"/>
      <c r="C1254" s="181" t="s">
        <v>1617</v>
      </c>
      <c r="D1254" s="181" t="s">
        <v>152</v>
      </c>
      <c r="E1254" s="182" t="s">
        <v>1618</v>
      </c>
      <c r="F1254" s="183" t="s">
        <v>1619</v>
      </c>
      <c r="G1254" s="184" t="s">
        <v>155</v>
      </c>
      <c r="H1254" s="185">
        <v>4.4800000000000004</v>
      </c>
      <c r="I1254" s="186"/>
      <c r="J1254" s="187">
        <f>ROUND(I1254*H1254,2)</f>
        <v>0</v>
      </c>
      <c r="K1254" s="183" t="s">
        <v>156</v>
      </c>
      <c r="L1254" s="39"/>
      <c r="M1254" s="188" t="s">
        <v>1</v>
      </c>
      <c r="N1254" s="189" t="s">
        <v>42</v>
      </c>
      <c r="O1254" s="71"/>
      <c r="P1254" s="190">
        <f>O1254*H1254</f>
        <v>0</v>
      </c>
      <c r="Q1254" s="190">
        <v>0</v>
      </c>
      <c r="R1254" s="190">
        <f>Q1254*H1254</f>
        <v>0</v>
      </c>
      <c r="S1254" s="190">
        <v>0</v>
      </c>
      <c r="T1254" s="191">
        <f>S1254*H1254</f>
        <v>0</v>
      </c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R1254" s="192" t="s">
        <v>234</v>
      </c>
      <c r="AT1254" s="192" t="s">
        <v>152</v>
      </c>
      <c r="AU1254" s="192" t="s">
        <v>84</v>
      </c>
      <c r="AY1254" s="17" t="s">
        <v>150</v>
      </c>
      <c r="BE1254" s="193">
        <f>IF(N1254="základní",J1254,0)</f>
        <v>0</v>
      </c>
      <c r="BF1254" s="193">
        <f>IF(N1254="snížená",J1254,0)</f>
        <v>0</v>
      </c>
      <c r="BG1254" s="193">
        <f>IF(N1254="zákl. přenesená",J1254,0)</f>
        <v>0</v>
      </c>
      <c r="BH1254" s="193">
        <f>IF(N1254="sníž. přenesená",J1254,0)</f>
        <v>0</v>
      </c>
      <c r="BI1254" s="193">
        <f>IF(N1254="nulová",J1254,0)</f>
        <v>0</v>
      </c>
      <c r="BJ1254" s="17" t="s">
        <v>82</v>
      </c>
      <c r="BK1254" s="193">
        <f>ROUND(I1254*H1254,2)</f>
        <v>0</v>
      </c>
      <c r="BL1254" s="17" t="s">
        <v>234</v>
      </c>
      <c r="BM1254" s="192" t="s">
        <v>1620</v>
      </c>
    </row>
    <row r="1255" spans="1:65" s="2" customFormat="1" ht="21.75" customHeight="1">
      <c r="A1255" s="34"/>
      <c r="B1255" s="35"/>
      <c r="C1255" s="181" t="s">
        <v>1621</v>
      </c>
      <c r="D1255" s="181" t="s">
        <v>152</v>
      </c>
      <c r="E1255" s="182" t="s">
        <v>1622</v>
      </c>
      <c r="F1255" s="183" t="s">
        <v>1623</v>
      </c>
      <c r="G1255" s="184" t="s">
        <v>155</v>
      </c>
      <c r="H1255" s="185">
        <v>2.4</v>
      </c>
      <c r="I1255" s="186"/>
      <c r="J1255" s="187">
        <f>ROUND(I1255*H1255,2)</f>
        <v>0</v>
      </c>
      <c r="K1255" s="183" t="s">
        <v>156</v>
      </c>
      <c r="L1255" s="39"/>
      <c r="M1255" s="188" t="s">
        <v>1</v>
      </c>
      <c r="N1255" s="189" t="s">
        <v>42</v>
      </c>
      <c r="O1255" s="71"/>
      <c r="P1255" s="190">
        <f>O1255*H1255</f>
        <v>0</v>
      </c>
      <c r="Q1255" s="190">
        <v>0</v>
      </c>
      <c r="R1255" s="190">
        <f>Q1255*H1255</f>
        <v>0</v>
      </c>
      <c r="S1255" s="190">
        <v>0</v>
      </c>
      <c r="T1255" s="191">
        <f>S1255*H1255</f>
        <v>0</v>
      </c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R1255" s="192" t="s">
        <v>234</v>
      </c>
      <c r="AT1255" s="192" t="s">
        <v>152</v>
      </c>
      <c r="AU1255" s="192" t="s">
        <v>84</v>
      </c>
      <c r="AY1255" s="17" t="s">
        <v>150</v>
      </c>
      <c r="BE1255" s="193">
        <f>IF(N1255="základní",J1255,0)</f>
        <v>0</v>
      </c>
      <c r="BF1255" s="193">
        <f>IF(N1255="snížená",J1255,0)</f>
        <v>0</v>
      </c>
      <c r="BG1255" s="193">
        <f>IF(N1255="zákl. přenesená",J1255,0)</f>
        <v>0</v>
      </c>
      <c r="BH1255" s="193">
        <f>IF(N1255="sníž. přenesená",J1255,0)</f>
        <v>0</v>
      </c>
      <c r="BI1255" s="193">
        <f>IF(N1255="nulová",J1255,0)</f>
        <v>0</v>
      </c>
      <c r="BJ1255" s="17" t="s">
        <v>82</v>
      </c>
      <c r="BK1255" s="193">
        <f>ROUND(I1255*H1255,2)</f>
        <v>0</v>
      </c>
      <c r="BL1255" s="17" t="s">
        <v>234</v>
      </c>
      <c r="BM1255" s="192" t="s">
        <v>1624</v>
      </c>
    </row>
    <row r="1256" spans="1:65" s="14" customFormat="1" ht="11.25">
      <c r="B1256" s="205"/>
      <c r="C1256" s="206"/>
      <c r="D1256" s="196" t="s">
        <v>162</v>
      </c>
      <c r="E1256" s="207" t="s">
        <v>1</v>
      </c>
      <c r="F1256" s="208" t="s">
        <v>1625</v>
      </c>
      <c r="G1256" s="206"/>
      <c r="H1256" s="209">
        <v>2.4</v>
      </c>
      <c r="I1256" s="210"/>
      <c r="J1256" s="206"/>
      <c r="K1256" s="206"/>
      <c r="L1256" s="211"/>
      <c r="M1256" s="212"/>
      <c r="N1256" s="213"/>
      <c r="O1256" s="213"/>
      <c r="P1256" s="213"/>
      <c r="Q1256" s="213"/>
      <c r="R1256" s="213"/>
      <c r="S1256" s="213"/>
      <c r="T1256" s="214"/>
      <c r="AT1256" s="215" t="s">
        <v>162</v>
      </c>
      <c r="AU1256" s="215" t="s">
        <v>84</v>
      </c>
      <c r="AV1256" s="14" t="s">
        <v>84</v>
      </c>
      <c r="AW1256" s="14" t="s">
        <v>32</v>
      </c>
      <c r="AX1256" s="14" t="s">
        <v>82</v>
      </c>
      <c r="AY1256" s="215" t="s">
        <v>150</v>
      </c>
    </row>
    <row r="1257" spans="1:65" s="2" customFormat="1" ht="16.5" customHeight="1">
      <c r="A1257" s="34"/>
      <c r="B1257" s="35"/>
      <c r="C1257" s="181" t="s">
        <v>1626</v>
      </c>
      <c r="D1257" s="181" t="s">
        <v>152</v>
      </c>
      <c r="E1257" s="182" t="s">
        <v>1627</v>
      </c>
      <c r="F1257" s="183" t="s">
        <v>1628</v>
      </c>
      <c r="G1257" s="184" t="s">
        <v>155</v>
      </c>
      <c r="H1257" s="185">
        <v>4.4800000000000004</v>
      </c>
      <c r="I1257" s="186"/>
      <c r="J1257" s="187">
        <f>ROUND(I1257*H1257,2)</f>
        <v>0</v>
      </c>
      <c r="K1257" s="183" t="s">
        <v>156</v>
      </c>
      <c r="L1257" s="39"/>
      <c r="M1257" s="188" t="s">
        <v>1</v>
      </c>
      <c r="N1257" s="189" t="s">
        <v>42</v>
      </c>
      <c r="O1257" s="71"/>
      <c r="P1257" s="190">
        <f>O1257*H1257</f>
        <v>0</v>
      </c>
      <c r="Q1257" s="190">
        <v>0</v>
      </c>
      <c r="R1257" s="190">
        <f>Q1257*H1257</f>
        <v>0</v>
      </c>
      <c r="S1257" s="190">
        <v>0</v>
      </c>
      <c r="T1257" s="191">
        <f>S1257*H1257</f>
        <v>0</v>
      </c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R1257" s="192" t="s">
        <v>234</v>
      </c>
      <c r="AT1257" s="192" t="s">
        <v>152</v>
      </c>
      <c r="AU1257" s="192" t="s">
        <v>84</v>
      </c>
      <c r="AY1257" s="17" t="s">
        <v>150</v>
      </c>
      <c r="BE1257" s="193">
        <f>IF(N1257="základní",J1257,0)</f>
        <v>0</v>
      </c>
      <c r="BF1257" s="193">
        <f>IF(N1257="snížená",J1257,0)</f>
        <v>0</v>
      </c>
      <c r="BG1257" s="193">
        <f>IF(N1257="zákl. přenesená",J1257,0)</f>
        <v>0</v>
      </c>
      <c r="BH1257" s="193">
        <f>IF(N1257="sníž. přenesená",J1257,0)</f>
        <v>0</v>
      </c>
      <c r="BI1257" s="193">
        <f>IF(N1257="nulová",J1257,0)</f>
        <v>0</v>
      </c>
      <c r="BJ1257" s="17" t="s">
        <v>82</v>
      </c>
      <c r="BK1257" s="193">
        <f>ROUND(I1257*H1257,2)</f>
        <v>0</v>
      </c>
      <c r="BL1257" s="17" t="s">
        <v>234</v>
      </c>
      <c r="BM1257" s="192" t="s">
        <v>1629</v>
      </c>
    </row>
    <row r="1258" spans="1:65" s="2" customFormat="1" ht="24.2" customHeight="1">
      <c r="A1258" s="34"/>
      <c r="B1258" s="35"/>
      <c r="C1258" s="181" t="s">
        <v>1630</v>
      </c>
      <c r="D1258" s="181" t="s">
        <v>152</v>
      </c>
      <c r="E1258" s="182" t="s">
        <v>1631</v>
      </c>
      <c r="F1258" s="183" t="s">
        <v>1632</v>
      </c>
      <c r="G1258" s="184" t="s">
        <v>209</v>
      </c>
      <c r="H1258" s="185">
        <v>0.20200000000000001</v>
      </c>
      <c r="I1258" s="186"/>
      <c r="J1258" s="187">
        <f>ROUND(I1258*H1258,2)</f>
        <v>0</v>
      </c>
      <c r="K1258" s="183" t="s">
        <v>156</v>
      </c>
      <c r="L1258" s="39"/>
      <c r="M1258" s="188" t="s">
        <v>1</v>
      </c>
      <c r="N1258" s="189" t="s">
        <v>42</v>
      </c>
      <c r="O1258" s="71"/>
      <c r="P1258" s="190">
        <f>O1258*H1258</f>
        <v>0</v>
      </c>
      <c r="Q1258" s="190">
        <v>0</v>
      </c>
      <c r="R1258" s="190">
        <f>Q1258*H1258</f>
        <v>0</v>
      </c>
      <c r="S1258" s="190">
        <v>0</v>
      </c>
      <c r="T1258" s="191">
        <f>S1258*H1258</f>
        <v>0</v>
      </c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  <c r="AR1258" s="192" t="s">
        <v>234</v>
      </c>
      <c r="AT1258" s="192" t="s">
        <v>152</v>
      </c>
      <c r="AU1258" s="192" t="s">
        <v>84</v>
      </c>
      <c r="AY1258" s="17" t="s">
        <v>150</v>
      </c>
      <c r="BE1258" s="193">
        <f>IF(N1258="základní",J1258,0)</f>
        <v>0</v>
      </c>
      <c r="BF1258" s="193">
        <f>IF(N1258="snížená",J1258,0)</f>
        <v>0</v>
      </c>
      <c r="BG1258" s="193">
        <f>IF(N1258="zákl. přenesená",J1258,0)</f>
        <v>0</v>
      </c>
      <c r="BH1258" s="193">
        <f>IF(N1258="sníž. přenesená",J1258,0)</f>
        <v>0</v>
      </c>
      <c r="BI1258" s="193">
        <f>IF(N1258="nulová",J1258,0)</f>
        <v>0</v>
      </c>
      <c r="BJ1258" s="17" t="s">
        <v>82</v>
      </c>
      <c r="BK1258" s="193">
        <f>ROUND(I1258*H1258,2)</f>
        <v>0</v>
      </c>
      <c r="BL1258" s="17" t="s">
        <v>234</v>
      </c>
      <c r="BM1258" s="192" t="s">
        <v>1633</v>
      </c>
    </row>
    <row r="1259" spans="1:65" s="12" customFormat="1" ht="22.9" customHeight="1">
      <c r="B1259" s="165"/>
      <c r="C1259" s="166"/>
      <c r="D1259" s="167" t="s">
        <v>76</v>
      </c>
      <c r="E1259" s="179" t="s">
        <v>1634</v>
      </c>
      <c r="F1259" s="179" t="s">
        <v>1635</v>
      </c>
      <c r="G1259" s="166"/>
      <c r="H1259" s="166"/>
      <c r="I1259" s="169"/>
      <c r="J1259" s="180">
        <f>BK1259</f>
        <v>0</v>
      </c>
      <c r="K1259" s="166"/>
      <c r="L1259" s="171"/>
      <c r="M1259" s="172"/>
      <c r="N1259" s="173"/>
      <c r="O1259" s="173"/>
      <c r="P1259" s="174">
        <f>SUM(P1260:P1367)</f>
        <v>0</v>
      </c>
      <c r="Q1259" s="173"/>
      <c r="R1259" s="174">
        <f>SUM(R1260:R1367)</f>
        <v>0</v>
      </c>
      <c r="S1259" s="173"/>
      <c r="T1259" s="175">
        <f>SUM(T1260:T1367)</f>
        <v>0</v>
      </c>
      <c r="AR1259" s="176" t="s">
        <v>84</v>
      </c>
      <c r="AT1259" s="177" t="s">
        <v>76</v>
      </c>
      <c r="AU1259" s="177" t="s">
        <v>82</v>
      </c>
      <c r="AY1259" s="176" t="s">
        <v>150</v>
      </c>
      <c r="BK1259" s="178">
        <f>SUM(BK1260:BK1367)</f>
        <v>0</v>
      </c>
    </row>
    <row r="1260" spans="1:65" s="2" customFormat="1" ht="24.2" customHeight="1">
      <c r="A1260" s="34"/>
      <c r="B1260" s="35"/>
      <c r="C1260" s="181" t="s">
        <v>1636</v>
      </c>
      <c r="D1260" s="181" t="s">
        <v>152</v>
      </c>
      <c r="E1260" s="182" t="s">
        <v>1637</v>
      </c>
      <c r="F1260" s="183" t="s">
        <v>1638</v>
      </c>
      <c r="G1260" s="184" t="s">
        <v>1639</v>
      </c>
      <c r="H1260" s="185">
        <v>3</v>
      </c>
      <c r="I1260" s="186"/>
      <c r="J1260" s="187">
        <f t="shared" ref="J1260:J1291" si="30">ROUND(I1260*H1260,2)</f>
        <v>0</v>
      </c>
      <c r="K1260" s="183" t="s">
        <v>1</v>
      </c>
      <c r="L1260" s="39"/>
      <c r="M1260" s="188" t="s">
        <v>1</v>
      </c>
      <c r="N1260" s="189" t="s">
        <v>42</v>
      </c>
      <c r="O1260" s="71"/>
      <c r="P1260" s="190">
        <f t="shared" ref="P1260:P1291" si="31">O1260*H1260</f>
        <v>0</v>
      </c>
      <c r="Q1260" s="190">
        <v>0</v>
      </c>
      <c r="R1260" s="190">
        <f t="shared" ref="R1260:R1291" si="32">Q1260*H1260</f>
        <v>0</v>
      </c>
      <c r="S1260" s="190">
        <v>0</v>
      </c>
      <c r="T1260" s="191">
        <f t="shared" ref="T1260:T1291" si="33">S1260*H1260</f>
        <v>0</v>
      </c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R1260" s="192" t="s">
        <v>157</v>
      </c>
      <c r="AT1260" s="192" t="s">
        <v>152</v>
      </c>
      <c r="AU1260" s="192" t="s">
        <v>84</v>
      </c>
      <c r="AY1260" s="17" t="s">
        <v>150</v>
      </c>
      <c r="BE1260" s="193">
        <f t="shared" ref="BE1260:BE1291" si="34">IF(N1260="základní",J1260,0)</f>
        <v>0</v>
      </c>
      <c r="BF1260" s="193">
        <f t="shared" ref="BF1260:BF1291" si="35">IF(N1260="snížená",J1260,0)</f>
        <v>0</v>
      </c>
      <c r="BG1260" s="193">
        <f t="shared" ref="BG1260:BG1291" si="36">IF(N1260="zákl. přenesená",J1260,0)</f>
        <v>0</v>
      </c>
      <c r="BH1260" s="193">
        <f t="shared" ref="BH1260:BH1291" si="37">IF(N1260="sníž. přenesená",J1260,0)</f>
        <v>0</v>
      </c>
      <c r="BI1260" s="193">
        <f t="shared" ref="BI1260:BI1291" si="38">IF(N1260="nulová",J1260,0)</f>
        <v>0</v>
      </c>
      <c r="BJ1260" s="17" t="s">
        <v>82</v>
      </c>
      <c r="BK1260" s="193">
        <f t="shared" ref="BK1260:BK1291" si="39">ROUND(I1260*H1260,2)</f>
        <v>0</v>
      </c>
      <c r="BL1260" s="17" t="s">
        <v>157</v>
      </c>
      <c r="BM1260" s="192" t="s">
        <v>1640</v>
      </c>
    </row>
    <row r="1261" spans="1:65" s="2" customFormat="1" ht="49.15" customHeight="1">
      <c r="A1261" s="34"/>
      <c r="B1261" s="35"/>
      <c r="C1261" s="181" t="s">
        <v>1641</v>
      </c>
      <c r="D1261" s="181" t="s">
        <v>152</v>
      </c>
      <c r="E1261" s="182" t="s">
        <v>1642</v>
      </c>
      <c r="F1261" s="183" t="s">
        <v>1643</v>
      </c>
      <c r="G1261" s="184" t="s">
        <v>1639</v>
      </c>
      <c r="H1261" s="185">
        <v>1</v>
      </c>
      <c r="I1261" s="186"/>
      <c r="J1261" s="187">
        <f t="shared" si="30"/>
        <v>0</v>
      </c>
      <c r="K1261" s="183" t="s">
        <v>1</v>
      </c>
      <c r="L1261" s="39"/>
      <c r="M1261" s="188" t="s">
        <v>1</v>
      </c>
      <c r="N1261" s="189" t="s">
        <v>42</v>
      </c>
      <c r="O1261" s="71"/>
      <c r="P1261" s="190">
        <f t="shared" si="31"/>
        <v>0</v>
      </c>
      <c r="Q1261" s="190">
        <v>0</v>
      </c>
      <c r="R1261" s="190">
        <f t="shared" si="32"/>
        <v>0</v>
      </c>
      <c r="S1261" s="190">
        <v>0</v>
      </c>
      <c r="T1261" s="191">
        <f t="shared" si="33"/>
        <v>0</v>
      </c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R1261" s="192" t="s">
        <v>157</v>
      </c>
      <c r="AT1261" s="192" t="s">
        <v>152</v>
      </c>
      <c r="AU1261" s="192" t="s">
        <v>84</v>
      </c>
      <c r="AY1261" s="17" t="s">
        <v>150</v>
      </c>
      <c r="BE1261" s="193">
        <f t="shared" si="34"/>
        <v>0</v>
      </c>
      <c r="BF1261" s="193">
        <f t="shared" si="35"/>
        <v>0</v>
      </c>
      <c r="BG1261" s="193">
        <f t="shared" si="36"/>
        <v>0</v>
      </c>
      <c r="BH1261" s="193">
        <f t="shared" si="37"/>
        <v>0</v>
      </c>
      <c r="BI1261" s="193">
        <f t="shared" si="38"/>
        <v>0</v>
      </c>
      <c r="BJ1261" s="17" t="s">
        <v>82</v>
      </c>
      <c r="BK1261" s="193">
        <f t="shared" si="39"/>
        <v>0</v>
      </c>
      <c r="BL1261" s="17" t="s">
        <v>157</v>
      </c>
      <c r="BM1261" s="192" t="s">
        <v>1644</v>
      </c>
    </row>
    <row r="1262" spans="1:65" s="2" customFormat="1" ht="49.15" customHeight="1">
      <c r="A1262" s="34"/>
      <c r="B1262" s="35"/>
      <c r="C1262" s="181" t="s">
        <v>1645</v>
      </c>
      <c r="D1262" s="181" t="s">
        <v>152</v>
      </c>
      <c r="E1262" s="182" t="s">
        <v>1646</v>
      </c>
      <c r="F1262" s="183" t="s">
        <v>1647</v>
      </c>
      <c r="G1262" s="184" t="s">
        <v>1639</v>
      </c>
      <c r="H1262" s="185">
        <v>1</v>
      </c>
      <c r="I1262" s="186"/>
      <c r="J1262" s="187">
        <f t="shared" si="30"/>
        <v>0</v>
      </c>
      <c r="K1262" s="183" t="s">
        <v>1</v>
      </c>
      <c r="L1262" s="39"/>
      <c r="M1262" s="188" t="s">
        <v>1</v>
      </c>
      <c r="N1262" s="189" t="s">
        <v>42</v>
      </c>
      <c r="O1262" s="71"/>
      <c r="P1262" s="190">
        <f t="shared" si="31"/>
        <v>0</v>
      </c>
      <c r="Q1262" s="190">
        <v>0</v>
      </c>
      <c r="R1262" s="190">
        <f t="shared" si="32"/>
        <v>0</v>
      </c>
      <c r="S1262" s="190">
        <v>0</v>
      </c>
      <c r="T1262" s="191">
        <f t="shared" si="33"/>
        <v>0</v>
      </c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R1262" s="192" t="s">
        <v>157</v>
      </c>
      <c r="AT1262" s="192" t="s">
        <v>152</v>
      </c>
      <c r="AU1262" s="192" t="s">
        <v>84</v>
      </c>
      <c r="AY1262" s="17" t="s">
        <v>150</v>
      </c>
      <c r="BE1262" s="193">
        <f t="shared" si="34"/>
        <v>0</v>
      </c>
      <c r="BF1262" s="193">
        <f t="shared" si="35"/>
        <v>0</v>
      </c>
      <c r="BG1262" s="193">
        <f t="shared" si="36"/>
        <v>0</v>
      </c>
      <c r="BH1262" s="193">
        <f t="shared" si="37"/>
        <v>0</v>
      </c>
      <c r="BI1262" s="193">
        <f t="shared" si="38"/>
        <v>0</v>
      </c>
      <c r="BJ1262" s="17" t="s">
        <v>82</v>
      </c>
      <c r="BK1262" s="193">
        <f t="shared" si="39"/>
        <v>0</v>
      </c>
      <c r="BL1262" s="17" t="s">
        <v>157</v>
      </c>
      <c r="BM1262" s="192" t="s">
        <v>1648</v>
      </c>
    </row>
    <row r="1263" spans="1:65" s="2" customFormat="1" ht="55.5" customHeight="1">
      <c r="A1263" s="34"/>
      <c r="B1263" s="35"/>
      <c r="C1263" s="181" t="s">
        <v>1649</v>
      </c>
      <c r="D1263" s="181" t="s">
        <v>152</v>
      </c>
      <c r="E1263" s="182" t="s">
        <v>1650</v>
      </c>
      <c r="F1263" s="183" t="s">
        <v>1651</v>
      </c>
      <c r="G1263" s="184" t="s">
        <v>1639</v>
      </c>
      <c r="H1263" s="185">
        <v>1</v>
      </c>
      <c r="I1263" s="186"/>
      <c r="J1263" s="187">
        <f t="shared" si="30"/>
        <v>0</v>
      </c>
      <c r="K1263" s="183" t="s">
        <v>1</v>
      </c>
      <c r="L1263" s="39"/>
      <c r="M1263" s="188" t="s">
        <v>1</v>
      </c>
      <c r="N1263" s="189" t="s">
        <v>42</v>
      </c>
      <c r="O1263" s="71"/>
      <c r="P1263" s="190">
        <f t="shared" si="31"/>
        <v>0</v>
      </c>
      <c r="Q1263" s="190">
        <v>0</v>
      </c>
      <c r="R1263" s="190">
        <f t="shared" si="32"/>
        <v>0</v>
      </c>
      <c r="S1263" s="190">
        <v>0</v>
      </c>
      <c r="T1263" s="191">
        <f t="shared" si="33"/>
        <v>0</v>
      </c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R1263" s="192" t="s">
        <v>157</v>
      </c>
      <c r="AT1263" s="192" t="s">
        <v>152</v>
      </c>
      <c r="AU1263" s="192" t="s">
        <v>84</v>
      </c>
      <c r="AY1263" s="17" t="s">
        <v>150</v>
      </c>
      <c r="BE1263" s="193">
        <f t="shared" si="34"/>
        <v>0</v>
      </c>
      <c r="BF1263" s="193">
        <f t="shared" si="35"/>
        <v>0</v>
      </c>
      <c r="BG1263" s="193">
        <f t="shared" si="36"/>
        <v>0</v>
      </c>
      <c r="BH1263" s="193">
        <f t="shared" si="37"/>
        <v>0</v>
      </c>
      <c r="BI1263" s="193">
        <f t="shared" si="38"/>
        <v>0</v>
      </c>
      <c r="BJ1263" s="17" t="s">
        <v>82</v>
      </c>
      <c r="BK1263" s="193">
        <f t="shared" si="39"/>
        <v>0</v>
      </c>
      <c r="BL1263" s="17" t="s">
        <v>157</v>
      </c>
      <c r="BM1263" s="192" t="s">
        <v>1652</v>
      </c>
    </row>
    <row r="1264" spans="1:65" s="2" customFormat="1" ht="37.9" customHeight="1">
      <c r="A1264" s="34"/>
      <c r="B1264" s="35"/>
      <c r="C1264" s="181" t="s">
        <v>1653</v>
      </c>
      <c r="D1264" s="181" t="s">
        <v>152</v>
      </c>
      <c r="E1264" s="182" t="s">
        <v>1654</v>
      </c>
      <c r="F1264" s="183" t="s">
        <v>1655</v>
      </c>
      <c r="G1264" s="184" t="s">
        <v>1639</v>
      </c>
      <c r="H1264" s="185">
        <v>1</v>
      </c>
      <c r="I1264" s="186"/>
      <c r="J1264" s="187">
        <f t="shared" si="30"/>
        <v>0</v>
      </c>
      <c r="K1264" s="183" t="s">
        <v>1</v>
      </c>
      <c r="L1264" s="39"/>
      <c r="M1264" s="188" t="s">
        <v>1</v>
      </c>
      <c r="N1264" s="189" t="s">
        <v>42</v>
      </c>
      <c r="O1264" s="71"/>
      <c r="P1264" s="190">
        <f t="shared" si="31"/>
        <v>0</v>
      </c>
      <c r="Q1264" s="190">
        <v>0</v>
      </c>
      <c r="R1264" s="190">
        <f t="shared" si="32"/>
        <v>0</v>
      </c>
      <c r="S1264" s="190">
        <v>0</v>
      </c>
      <c r="T1264" s="191">
        <f t="shared" si="33"/>
        <v>0</v>
      </c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R1264" s="192" t="s">
        <v>157</v>
      </c>
      <c r="AT1264" s="192" t="s">
        <v>152</v>
      </c>
      <c r="AU1264" s="192" t="s">
        <v>84</v>
      </c>
      <c r="AY1264" s="17" t="s">
        <v>150</v>
      </c>
      <c r="BE1264" s="193">
        <f t="shared" si="34"/>
        <v>0</v>
      </c>
      <c r="BF1264" s="193">
        <f t="shared" si="35"/>
        <v>0</v>
      </c>
      <c r="BG1264" s="193">
        <f t="shared" si="36"/>
        <v>0</v>
      </c>
      <c r="BH1264" s="193">
        <f t="shared" si="37"/>
        <v>0</v>
      </c>
      <c r="BI1264" s="193">
        <f t="shared" si="38"/>
        <v>0</v>
      </c>
      <c r="BJ1264" s="17" t="s">
        <v>82</v>
      </c>
      <c r="BK1264" s="193">
        <f t="shared" si="39"/>
        <v>0</v>
      </c>
      <c r="BL1264" s="17" t="s">
        <v>157</v>
      </c>
      <c r="BM1264" s="192" t="s">
        <v>1656</v>
      </c>
    </row>
    <row r="1265" spans="1:65" s="2" customFormat="1" ht="49.15" customHeight="1">
      <c r="A1265" s="34"/>
      <c r="B1265" s="35"/>
      <c r="C1265" s="181" t="s">
        <v>1657</v>
      </c>
      <c r="D1265" s="181" t="s">
        <v>152</v>
      </c>
      <c r="E1265" s="182" t="s">
        <v>1658</v>
      </c>
      <c r="F1265" s="183" t="s">
        <v>1659</v>
      </c>
      <c r="G1265" s="184" t="s">
        <v>1639</v>
      </c>
      <c r="H1265" s="185">
        <v>1</v>
      </c>
      <c r="I1265" s="186"/>
      <c r="J1265" s="187">
        <f t="shared" si="30"/>
        <v>0</v>
      </c>
      <c r="K1265" s="183" t="s">
        <v>1</v>
      </c>
      <c r="L1265" s="39"/>
      <c r="M1265" s="188" t="s">
        <v>1</v>
      </c>
      <c r="N1265" s="189" t="s">
        <v>42</v>
      </c>
      <c r="O1265" s="71"/>
      <c r="P1265" s="190">
        <f t="shared" si="31"/>
        <v>0</v>
      </c>
      <c r="Q1265" s="190">
        <v>0</v>
      </c>
      <c r="R1265" s="190">
        <f t="shared" si="32"/>
        <v>0</v>
      </c>
      <c r="S1265" s="190">
        <v>0</v>
      </c>
      <c r="T1265" s="191">
        <f t="shared" si="33"/>
        <v>0</v>
      </c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R1265" s="192" t="s">
        <v>157</v>
      </c>
      <c r="AT1265" s="192" t="s">
        <v>152</v>
      </c>
      <c r="AU1265" s="192" t="s">
        <v>84</v>
      </c>
      <c r="AY1265" s="17" t="s">
        <v>150</v>
      </c>
      <c r="BE1265" s="193">
        <f t="shared" si="34"/>
        <v>0</v>
      </c>
      <c r="BF1265" s="193">
        <f t="shared" si="35"/>
        <v>0</v>
      </c>
      <c r="BG1265" s="193">
        <f t="shared" si="36"/>
        <v>0</v>
      </c>
      <c r="BH1265" s="193">
        <f t="shared" si="37"/>
        <v>0</v>
      </c>
      <c r="BI1265" s="193">
        <f t="shared" si="38"/>
        <v>0</v>
      </c>
      <c r="BJ1265" s="17" t="s">
        <v>82</v>
      </c>
      <c r="BK1265" s="193">
        <f t="shared" si="39"/>
        <v>0</v>
      </c>
      <c r="BL1265" s="17" t="s">
        <v>157</v>
      </c>
      <c r="BM1265" s="192" t="s">
        <v>1660</v>
      </c>
    </row>
    <row r="1266" spans="1:65" s="2" customFormat="1" ht="49.15" customHeight="1">
      <c r="A1266" s="34"/>
      <c r="B1266" s="35"/>
      <c r="C1266" s="181" t="s">
        <v>1661</v>
      </c>
      <c r="D1266" s="181" t="s">
        <v>152</v>
      </c>
      <c r="E1266" s="182" t="s">
        <v>1662</v>
      </c>
      <c r="F1266" s="183" t="s">
        <v>1663</v>
      </c>
      <c r="G1266" s="184" t="s">
        <v>1639</v>
      </c>
      <c r="H1266" s="185">
        <v>1</v>
      </c>
      <c r="I1266" s="186"/>
      <c r="J1266" s="187">
        <f t="shared" si="30"/>
        <v>0</v>
      </c>
      <c r="K1266" s="183" t="s">
        <v>1</v>
      </c>
      <c r="L1266" s="39"/>
      <c r="M1266" s="188" t="s">
        <v>1</v>
      </c>
      <c r="N1266" s="189" t="s">
        <v>42</v>
      </c>
      <c r="O1266" s="71"/>
      <c r="P1266" s="190">
        <f t="shared" si="31"/>
        <v>0</v>
      </c>
      <c r="Q1266" s="190">
        <v>0</v>
      </c>
      <c r="R1266" s="190">
        <f t="shared" si="32"/>
        <v>0</v>
      </c>
      <c r="S1266" s="190">
        <v>0</v>
      </c>
      <c r="T1266" s="191">
        <f t="shared" si="33"/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192" t="s">
        <v>157</v>
      </c>
      <c r="AT1266" s="192" t="s">
        <v>152</v>
      </c>
      <c r="AU1266" s="192" t="s">
        <v>84</v>
      </c>
      <c r="AY1266" s="17" t="s">
        <v>150</v>
      </c>
      <c r="BE1266" s="193">
        <f t="shared" si="34"/>
        <v>0</v>
      </c>
      <c r="BF1266" s="193">
        <f t="shared" si="35"/>
        <v>0</v>
      </c>
      <c r="BG1266" s="193">
        <f t="shared" si="36"/>
        <v>0</v>
      </c>
      <c r="BH1266" s="193">
        <f t="shared" si="37"/>
        <v>0</v>
      </c>
      <c r="BI1266" s="193">
        <f t="shared" si="38"/>
        <v>0</v>
      </c>
      <c r="BJ1266" s="17" t="s">
        <v>82</v>
      </c>
      <c r="BK1266" s="193">
        <f t="shared" si="39"/>
        <v>0</v>
      </c>
      <c r="BL1266" s="17" t="s">
        <v>157</v>
      </c>
      <c r="BM1266" s="192" t="s">
        <v>1664</v>
      </c>
    </row>
    <row r="1267" spans="1:65" s="2" customFormat="1" ht="37.9" customHeight="1">
      <c r="A1267" s="34"/>
      <c r="B1267" s="35"/>
      <c r="C1267" s="181" t="s">
        <v>1665</v>
      </c>
      <c r="D1267" s="181" t="s">
        <v>152</v>
      </c>
      <c r="E1267" s="182" t="s">
        <v>1666</v>
      </c>
      <c r="F1267" s="183" t="s">
        <v>1667</v>
      </c>
      <c r="G1267" s="184" t="s">
        <v>1639</v>
      </c>
      <c r="H1267" s="185">
        <v>1</v>
      </c>
      <c r="I1267" s="186"/>
      <c r="J1267" s="187">
        <f t="shared" si="30"/>
        <v>0</v>
      </c>
      <c r="K1267" s="183" t="s">
        <v>1</v>
      </c>
      <c r="L1267" s="39"/>
      <c r="M1267" s="188" t="s">
        <v>1</v>
      </c>
      <c r="N1267" s="189" t="s">
        <v>42</v>
      </c>
      <c r="O1267" s="71"/>
      <c r="P1267" s="190">
        <f t="shared" si="31"/>
        <v>0</v>
      </c>
      <c r="Q1267" s="190">
        <v>0</v>
      </c>
      <c r="R1267" s="190">
        <f t="shared" si="32"/>
        <v>0</v>
      </c>
      <c r="S1267" s="190">
        <v>0</v>
      </c>
      <c r="T1267" s="191">
        <f t="shared" si="33"/>
        <v>0</v>
      </c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R1267" s="192" t="s">
        <v>157</v>
      </c>
      <c r="AT1267" s="192" t="s">
        <v>152</v>
      </c>
      <c r="AU1267" s="192" t="s">
        <v>84</v>
      </c>
      <c r="AY1267" s="17" t="s">
        <v>150</v>
      </c>
      <c r="BE1267" s="193">
        <f t="shared" si="34"/>
        <v>0</v>
      </c>
      <c r="BF1267" s="193">
        <f t="shared" si="35"/>
        <v>0</v>
      </c>
      <c r="BG1267" s="193">
        <f t="shared" si="36"/>
        <v>0</v>
      </c>
      <c r="BH1267" s="193">
        <f t="shared" si="37"/>
        <v>0</v>
      </c>
      <c r="BI1267" s="193">
        <f t="shared" si="38"/>
        <v>0</v>
      </c>
      <c r="BJ1267" s="17" t="s">
        <v>82</v>
      </c>
      <c r="BK1267" s="193">
        <f t="shared" si="39"/>
        <v>0</v>
      </c>
      <c r="BL1267" s="17" t="s">
        <v>157</v>
      </c>
      <c r="BM1267" s="192" t="s">
        <v>1668</v>
      </c>
    </row>
    <row r="1268" spans="1:65" s="2" customFormat="1" ht="24.2" customHeight="1">
      <c r="A1268" s="34"/>
      <c r="B1268" s="35"/>
      <c r="C1268" s="181" t="s">
        <v>1669</v>
      </c>
      <c r="D1268" s="181" t="s">
        <v>152</v>
      </c>
      <c r="E1268" s="182" t="s">
        <v>1670</v>
      </c>
      <c r="F1268" s="183" t="s">
        <v>1671</v>
      </c>
      <c r="G1268" s="184" t="s">
        <v>1639</v>
      </c>
      <c r="H1268" s="185">
        <v>29</v>
      </c>
      <c r="I1268" s="186"/>
      <c r="J1268" s="187">
        <f t="shared" si="30"/>
        <v>0</v>
      </c>
      <c r="K1268" s="183" t="s">
        <v>1</v>
      </c>
      <c r="L1268" s="39"/>
      <c r="M1268" s="188" t="s">
        <v>1</v>
      </c>
      <c r="N1268" s="189" t="s">
        <v>42</v>
      </c>
      <c r="O1268" s="71"/>
      <c r="P1268" s="190">
        <f t="shared" si="31"/>
        <v>0</v>
      </c>
      <c r="Q1268" s="190">
        <v>0</v>
      </c>
      <c r="R1268" s="190">
        <f t="shared" si="32"/>
        <v>0</v>
      </c>
      <c r="S1268" s="190">
        <v>0</v>
      </c>
      <c r="T1268" s="191">
        <f t="shared" si="33"/>
        <v>0</v>
      </c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R1268" s="192" t="s">
        <v>157</v>
      </c>
      <c r="AT1268" s="192" t="s">
        <v>152</v>
      </c>
      <c r="AU1268" s="192" t="s">
        <v>84</v>
      </c>
      <c r="AY1268" s="17" t="s">
        <v>150</v>
      </c>
      <c r="BE1268" s="193">
        <f t="shared" si="34"/>
        <v>0</v>
      </c>
      <c r="BF1268" s="193">
        <f t="shared" si="35"/>
        <v>0</v>
      </c>
      <c r="BG1268" s="193">
        <f t="shared" si="36"/>
        <v>0</v>
      </c>
      <c r="BH1268" s="193">
        <f t="shared" si="37"/>
        <v>0</v>
      </c>
      <c r="BI1268" s="193">
        <f t="shared" si="38"/>
        <v>0</v>
      </c>
      <c r="BJ1268" s="17" t="s">
        <v>82</v>
      </c>
      <c r="BK1268" s="193">
        <f t="shared" si="39"/>
        <v>0</v>
      </c>
      <c r="BL1268" s="17" t="s">
        <v>157</v>
      </c>
      <c r="BM1268" s="192" t="s">
        <v>1672</v>
      </c>
    </row>
    <row r="1269" spans="1:65" s="2" customFormat="1" ht="24.2" customHeight="1">
      <c r="A1269" s="34"/>
      <c r="B1269" s="35"/>
      <c r="C1269" s="181" t="s">
        <v>1673</v>
      </c>
      <c r="D1269" s="181" t="s">
        <v>152</v>
      </c>
      <c r="E1269" s="182" t="s">
        <v>1674</v>
      </c>
      <c r="F1269" s="183" t="s">
        <v>1675</v>
      </c>
      <c r="G1269" s="184" t="s">
        <v>1639</v>
      </c>
      <c r="H1269" s="185">
        <v>2</v>
      </c>
      <c r="I1269" s="186"/>
      <c r="J1269" s="187">
        <f t="shared" si="30"/>
        <v>0</v>
      </c>
      <c r="K1269" s="183" t="s">
        <v>1</v>
      </c>
      <c r="L1269" s="39"/>
      <c r="M1269" s="188" t="s">
        <v>1</v>
      </c>
      <c r="N1269" s="189" t="s">
        <v>42</v>
      </c>
      <c r="O1269" s="71"/>
      <c r="P1269" s="190">
        <f t="shared" si="31"/>
        <v>0</v>
      </c>
      <c r="Q1269" s="190">
        <v>0</v>
      </c>
      <c r="R1269" s="190">
        <f t="shared" si="32"/>
        <v>0</v>
      </c>
      <c r="S1269" s="190">
        <v>0</v>
      </c>
      <c r="T1269" s="191">
        <f t="shared" si="33"/>
        <v>0</v>
      </c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R1269" s="192" t="s">
        <v>157</v>
      </c>
      <c r="AT1269" s="192" t="s">
        <v>152</v>
      </c>
      <c r="AU1269" s="192" t="s">
        <v>84</v>
      </c>
      <c r="AY1269" s="17" t="s">
        <v>150</v>
      </c>
      <c r="BE1269" s="193">
        <f t="shared" si="34"/>
        <v>0</v>
      </c>
      <c r="BF1269" s="193">
        <f t="shared" si="35"/>
        <v>0</v>
      </c>
      <c r="BG1269" s="193">
        <f t="shared" si="36"/>
        <v>0</v>
      </c>
      <c r="BH1269" s="193">
        <f t="shared" si="37"/>
        <v>0</v>
      </c>
      <c r="BI1269" s="193">
        <f t="shared" si="38"/>
        <v>0</v>
      </c>
      <c r="BJ1269" s="17" t="s">
        <v>82</v>
      </c>
      <c r="BK1269" s="193">
        <f t="shared" si="39"/>
        <v>0</v>
      </c>
      <c r="BL1269" s="17" t="s">
        <v>157</v>
      </c>
      <c r="BM1269" s="192" t="s">
        <v>1676</v>
      </c>
    </row>
    <row r="1270" spans="1:65" s="2" customFormat="1" ht="24.2" customHeight="1">
      <c r="A1270" s="34"/>
      <c r="B1270" s="35"/>
      <c r="C1270" s="181" t="s">
        <v>1677</v>
      </c>
      <c r="D1270" s="181" t="s">
        <v>152</v>
      </c>
      <c r="E1270" s="182" t="s">
        <v>1678</v>
      </c>
      <c r="F1270" s="183" t="s">
        <v>1679</v>
      </c>
      <c r="G1270" s="184" t="s">
        <v>1639</v>
      </c>
      <c r="H1270" s="185">
        <v>25</v>
      </c>
      <c r="I1270" s="186"/>
      <c r="J1270" s="187">
        <f t="shared" si="30"/>
        <v>0</v>
      </c>
      <c r="K1270" s="183" t="s">
        <v>1</v>
      </c>
      <c r="L1270" s="39"/>
      <c r="M1270" s="188" t="s">
        <v>1</v>
      </c>
      <c r="N1270" s="189" t="s">
        <v>42</v>
      </c>
      <c r="O1270" s="71"/>
      <c r="P1270" s="190">
        <f t="shared" si="31"/>
        <v>0</v>
      </c>
      <c r="Q1270" s="190">
        <v>0</v>
      </c>
      <c r="R1270" s="190">
        <f t="shared" si="32"/>
        <v>0</v>
      </c>
      <c r="S1270" s="190">
        <v>0</v>
      </c>
      <c r="T1270" s="191">
        <f t="shared" si="33"/>
        <v>0</v>
      </c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R1270" s="192" t="s">
        <v>157</v>
      </c>
      <c r="AT1270" s="192" t="s">
        <v>152</v>
      </c>
      <c r="AU1270" s="192" t="s">
        <v>84</v>
      </c>
      <c r="AY1270" s="17" t="s">
        <v>150</v>
      </c>
      <c r="BE1270" s="193">
        <f t="shared" si="34"/>
        <v>0</v>
      </c>
      <c r="BF1270" s="193">
        <f t="shared" si="35"/>
        <v>0</v>
      </c>
      <c r="BG1270" s="193">
        <f t="shared" si="36"/>
        <v>0</v>
      </c>
      <c r="BH1270" s="193">
        <f t="shared" si="37"/>
        <v>0</v>
      </c>
      <c r="BI1270" s="193">
        <f t="shared" si="38"/>
        <v>0</v>
      </c>
      <c r="BJ1270" s="17" t="s">
        <v>82</v>
      </c>
      <c r="BK1270" s="193">
        <f t="shared" si="39"/>
        <v>0</v>
      </c>
      <c r="BL1270" s="17" t="s">
        <v>157</v>
      </c>
      <c r="BM1270" s="192" t="s">
        <v>1680</v>
      </c>
    </row>
    <row r="1271" spans="1:65" s="2" customFormat="1" ht="24.2" customHeight="1">
      <c r="A1271" s="34"/>
      <c r="B1271" s="35"/>
      <c r="C1271" s="181" t="s">
        <v>1681</v>
      </c>
      <c r="D1271" s="181" t="s">
        <v>152</v>
      </c>
      <c r="E1271" s="182" t="s">
        <v>1682</v>
      </c>
      <c r="F1271" s="183" t="s">
        <v>1683</v>
      </c>
      <c r="G1271" s="184" t="s">
        <v>1639</v>
      </c>
      <c r="H1271" s="185">
        <v>1</v>
      </c>
      <c r="I1271" s="186"/>
      <c r="J1271" s="187">
        <f t="shared" si="30"/>
        <v>0</v>
      </c>
      <c r="K1271" s="183" t="s">
        <v>1</v>
      </c>
      <c r="L1271" s="39"/>
      <c r="M1271" s="188" t="s">
        <v>1</v>
      </c>
      <c r="N1271" s="189" t="s">
        <v>42</v>
      </c>
      <c r="O1271" s="71"/>
      <c r="P1271" s="190">
        <f t="shared" si="31"/>
        <v>0</v>
      </c>
      <c r="Q1271" s="190">
        <v>0</v>
      </c>
      <c r="R1271" s="190">
        <f t="shared" si="32"/>
        <v>0</v>
      </c>
      <c r="S1271" s="190">
        <v>0</v>
      </c>
      <c r="T1271" s="191">
        <f t="shared" si="33"/>
        <v>0</v>
      </c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R1271" s="192" t="s">
        <v>157</v>
      </c>
      <c r="AT1271" s="192" t="s">
        <v>152</v>
      </c>
      <c r="AU1271" s="192" t="s">
        <v>84</v>
      </c>
      <c r="AY1271" s="17" t="s">
        <v>150</v>
      </c>
      <c r="BE1271" s="193">
        <f t="shared" si="34"/>
        <v>0</v>
      </c>
      <c r="BF1271" s="193">
        <f t="shared" si="35"/>
        <v>0</v>
      </c>
      <c r="BG1271" s="193">
        <f t="shared" si="36"/>
        <v>0</v>
      </c>
      <c r="BH1271" s="193">
        <f t="shared" si="37"/>
        <v>0</v>
      </c>
      <c r="BI1271" s="193">
        <f t="shared" si="38"/>
        <v>0</v>
      </c>
      <c r="BJ1271" s="17" t="s">
        <v>82</v>
      </c>
      <c r="BK1271" s="193">
        <f t="shared" si="39"/>
        <v>0</v>
      </c>
      <c r="BL1271" s="17" t="s">
        <v>157</v>
      </c>
      <c r="BM1271" s="192" t="s">
        <v>1684</v>
      </c>
    </row>
    <row r="1272" spans="1:65" s="2" customFormat="1" ht="24.2" customHeight="1">
      <c r="A1272" s="34"/>
      <c r="B1272" s="35"/>
      <c r="C1272" s="181" t="s">
        <v>1685</v>
      </c>
      <c r="D1272" s="181" t="s">
        <v>152</v>
      </c>
      <c r="E1272" s="182" t="s">
        <v>1686</v>
      </c>
      <c r="F1272" s="183" t="s">
        <v>1687</v>
      </c>
      <c r="G1272" s="184" t="s">
        <v>1639</v>
      </c>
      <c r="H1272" s="185">
        <v>24</v>
      </c>
      <c r="I1272" s="186"/>
      <c r="J1272" s="187">
        <f t="shared" si="30"/>
        <v>0</v>
      </c>
      <c r="K1272" s="183" t="s">
        <v>1</v>
      </c>
      <c r="L1272" s="39"/>
      <c r="M1272" s="188" t="s">
        <v>1</v>
      </c>
      <c r="N1272" s="189" t="s">
        <v>42</v>
      </c>
      <c r="O1272" s="71"/>
      <c r="P1272" s="190">
        <f t="shared" si="31"/>
        <v>0</v>
      </c>
      <c r="Q1272" s="190">
        <v>0</v>
      </c>
      <c r="R1272" s="190">
        <f t="shared" si="32"/>
        <v>0</v>
      </c>
      <c r="S1272" s="190">
        <v>0</v>
      </c>
      <c r="T1272" s="191">
        <f t="shared" si="33"/>
        <v>0</v>
      </c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R1272" s="192" t="s">
        <v>157</v>
      </c>
      <c r="AT1272" s="192" t="s">
        <v>152</v>
      </c>
      <c r="AU1272" s="192" t="s">
        <v>84</v>
      </c>
      <c r="AY1272" s="17" t="s">
        <v>150</v>
      </c>
      <c r="BE1272" s="193">
        <f t="shared" si="34"/>
        <v>0</v>
      </c>
      <c r="BF1272" s="193">
        <f t="shared" si="35"/>
        <v>0</v>
      </c>
      <c r="BG1272" s="193">
        <f t="shared" si="36"/>
        <v>0</v>
      </c>
      <c r="BH1272" s="193">
        <f t="shared" si="37"/>
        <v>0</v>
      </c>
      <c r="BI1272" s="193">
        <f t="shared" si="38"/>
        <v>0</v>
      </c>
      <c r="BJ1272" s="17" t="s">
        <v>82</v>
      </c>
      <c r="BK1272" s="193">
        <f t="shared" si="39"/>
        <v>0</v>
      </c>
      <c r="BL1272" s="17" t="s">
        <v>157</v>
      </c>
      <c r="BM1272" s="192" t="s">
        <v>1688</v>
      </c>
    </row>
    <row r="1273" spans="1:65" s="2" customFormat="1" ht="24.2" customHeight="1">
      <c r="A1273" s="34"/>
      <c r="B1273" s="35"/>
      <c r="C1273" s="181" t="s">
        <v>1689</v>
      </c>
      <c r="D1273" s="181" t="s">
        <v>152</v>
      </c>
      <c r="E1273" s="182" t="s">
        <v>1690</v>
      </c>
      <c r="F1273" s="183" t="s">
        <v>1691</v>
      </c>
      <c r="G1273" s="184" t="s">
        <v>1639</v>
      </c>
      <c r="H1273" s="185">
        <v>6</v>
      </c>
      <c r="I1273" s="186"/>
      <c r="J1273" s="187">
        <f t="shared" si="30"/>
        <v>0</v>
      </c>
      <c r="K1273" s="183" t="s">
        <v>1</v>
      </c>
      <c r="L1273" s="39"/>
      <c r="M1273" s="188" t="s">
        <v>1</v>
      </c>
      <c r="N1273" s="189" t="s">
        <v>42</v>
      </c>
      <c r="O1273" s="71"/>
      <c r="P1273" s="190">
        <f t="shared" si="31"/>
        <v>0</v>
      </c>
      <c r="Q1273" s="190">
        <v>0</v>
      </c>
      <c r="R1273" s="190">
        <f t="shared" si="32"/>
        <v>0</v>
      </c>
      <c r="S1273" s="190">
        <v>0</v>
      </c>
      <c r="T1273" s="191">
        <f t="shared" si="33"/>
        <v>0</v>
      </c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R1273" s="192" t="s">
        <v>157</v>
      </c>
      <c r="AT1273" s="192" t="s">
        <v>152</v>
      </c>
      <c r="AU1273" s="192" t="s">
        <v>84</v>
      </c>
      <c r="AY1273" s="17" t="s">
        <v>150</v>
      </c>
      <c r="BE1273" s="193">
        <f t="shared" si="34"/>
        <v>0</v>
      </c>
      <c r="BF1273" s="193">
        <f t="shared" si="35"/>
        <v>0</v>
      </c>
      <c r="BG1273" s="193">
        <f t="shared" si="36"/>
        <v>0</v>
      </c>
      <c r="BH1273" s="193">
        <f t="shared" si="37"/>
        <v>0</v>
      </c>
      <c r="BI1273" s="193">
        <f t="shared" si="38"/>
        <v>0</v>
      </c>
      <c r="BJ1273" s="17" t="s">
        <v>82</v>
      </c>
      <c r="BK1273" s="193">
        <f t="shared" si="39"/>
        <v>0</v>
      </c>
      <c r="BL1273" s="17" t="s">
        <v>157</v>
      </c>
      <c r="BM1273" s="192" t="s">
        <v>1692</v>
      </c>
    </row>
    <row r="1274" spans="1:65" s="2" customFormat="1" ht="24.2" customHeight="1">
      <c r="A1274" s="34"/>
      <c r="B1274" s="35"/>
      <c r="C1274" s="181" t="s">
        <v>1693</v>
      </c>
      <c r="D1274" s="181" t="s">
        <v>152</v>
      </c>
      <c r="E1274" s="182" t="s">
        <v>1694</v>
      </c>
      <c r="F1274" s="183" t="s">
        <v>1695</v>
      </c>
      <c r="G1274" s="184" t="s">
        <v>1639</v>
      </c>
      <c r="H1274" s="185">
        <v>6</v>
      </c>
      <c r="I1274" s="186"/>
      <c r="J1274" s="187">
        <f t="shared" si="30"/>
        <v>0</v>
      </c>
      <c r="K1274" s="183" t="s">
        <v>1</v>
      </c>
      <c r="L1274" s="39"/>
      <c r="M1274" s="188" t="s">
        <v>1</v>
      </c>
      <c r="N1274" s="189" t="s">
        <v>42</v>
      </c>
      <c r="O1274" s="71"/>
      <c r="P1274" s="190">
        <f t="shared" si="31"/>
        <v>0</v>
      </c>
      <c r="Q1274" s="190">
        <v>0</v>
      </c>
      <c r="R1274" s="190">
        <f t="shared" si="32"/>
        <v>0</v>
      </c>
      <c r="S1274" s="190">
        <v>0</v>
      </c>
      <c r="T1274" s="191">
        <f t="shared" si="33"/>
        <v>0</v>
      </c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R1274" s="192" t="s">
        <v>157</v>
      </c>
      <c r="AT1274" s="192" t="s">
        <v>152</v>
      </c>
      <c r="AU1274" s="192" t="s">
        <v>84</v>
      </c>
      <c r="AY1274" s="17" t="s">
        <v>150</v>
      </c>
      <c r="BE1274" s="193">
        <f t="shared" si="34"/>
        <v>0</v>
      </c>
      <c r="BF1274" s="193">
        <f t="shared" si="35"/>
        <v>0</v>
      </c>
      <c r="BG1274" s="193">
        <f t="shared" si="36"/>
        <v>0</v>
      </c>
      <c r="BH1274" s="193">
        <f t="shared" si="37"/>
        <v>0</v>
      </c>
      <c r="BI1274" s="193">
        <f t="shared" si="38"/>
        <v>0</v>
      </c>
      <c r="BJ1274" s="17" t="s">
        <v>82</v>
      </c>
      <c r="BK1274" s="193">
        <f t="shared" si="39"/>
        <v>0</v>
      </c>
      <c r="BL1274" s="17" t="s">
        <v>157</v>
      </c>
      <c r="BM1274" s="192" t="s">
        <v>1696</v>
      </c>
    </row>
    <row r="1275" spans="1:65" s="2" customFormat="1" ht="24.2" customHeight="1">
      <c r="A1275" s="34"/>
      <c r="B1275" s="35"/>
      <c r="C1275" s="181" t="s">
        <v>1697</v>
      </c>
      <c r="D1275" s="181" t="s">
        <v>152</v>
      </c>
      <c r="E1275" s="182" t="s">
        <v>1698</v>
      </c>
      <c r="F1275" s="183" t="s">
        <v>1699</v>
      </c>
      <c r="G1275" s="184" t="s">
        <v>1639</v>
      </c>
      <c r="H1275" s="185">
        <v>4</v>
      </c>
      <c r="I1275" s="186"/>
      <c r="J1275" s="187">
        <f t="shared" si="30"/>
        <v>0</v>
      </c>
      <c r="K1275" s="183" t="s">
        <v>1</v>
      </c>
      <c r="L1275" s="39"/>
      <c r="M1275" s="188" t="s">
        <v>1</v>
      </c>
      <c r="N1275" s="189" t="s">
        <v>42</v>
      </c>
      <c r="O1275" s="71"/>
      <c r="P1275" s="190">
        <f t="shared" si="31"/>
        <v>0</v>
      </c>
      <c r="Q1275" s="190">
        <v>0</v>
      </c>
      <c r="R1275" s="190">
        <f t="shared" si="32"/>
        <v>0</v>
      </c>
      <c r="S1275" s="190">
        <v>0</v>
      </c>
      <c r="T1275" s="191">
        <f t="shared" si="33"/>
        <v>0</v>
      </c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R1275" s="192" t="s">
        <v>157</v>
      </c>
      <c r="AT1275" s="192" t="s">
        <v>152</v>
      </c>
      <c r="AU1275" s="192" t="s">
        <v>84</v>
      </c>
      <c r="AY1275" s="17" t="s">
        <v>150</v>
      </c>
      <c r="BE1275" s="193">
        <f t="shared" si="34"/>
        <v>0</v>
      </c>
      <c r="BF1275" s="193">
        <f t="shared" si="35"/>
        <v>0</v>
      </c>
      <c r="BG1275" s="193">
        <f t="shared" si="36"/>
        <v>0</v>
      </c>
      <c r="BH1275" s="193">
        <f t="shared" si="37"/>
        <v>0</v>
      </c>
      <c r="BI1275" s="193">
        <f t="shared" si="38"/>
        <v>0</v>
      </c>
      <c r="BJ1275" s="17" t="s">
        <v>82</v>
      </c>
      <c r="BK1275" s="193">
        <f t="shared" si="39"/>
        <v>0</v>
      </c>
      <c r="BL1275" s="17" t="s">
        <v>157</v>
      </c>
      <c r="BM1275" s="192" t="s">
        <v>1700</v>
      </c>
    </row>
    <row r="1276" spans="1:65" s="2" customFormat="1" ht="24.2" customHeight="1">
      <c r="A1276" s="34"/>
      <c r="B1276" s="35"/>
      <c r="C1276" s="181" t="s">
        <v>1701</v>
      </c>
      <c r="D1276" s="181" t="s">
        <v>152</v>
      </c>
      <c r="E1276" s="182" t="s">
        <v>1702</v>
      </c>
      <c r="F1276" s="183" t="s">
        <v>1703</v>
      </c>
      <c r="G1276" s="184" t="s">
        <v>1639</v>
      </c>
      <c r="H1276" s="185">
        <v>5</v>
      </c>
      <c r="I1276" s="186"/>
      <c r="J1276" s="187">
        <f t="shared" si="30"/>
        <v>0</v>
      </c>
      <c r="K1276" s="183" t="s">
        <v>1</v>
      </c>
      <c r="L1276" s="39"/>
      <c r="M1276" s="188" t="s">
        <v>1</v>
      </c>
      <c r="N1276" s="189" t="s">
        <v>42</v>
      </c>
      <c r="O1276" s="71"/>
      <c r="P1276" s="190">
        <f t="shared" si="31"/>
        <v>0</v>
      </c>
      <c r="Q1276" s="190">
        <v>0</v>
      </c>
      <c r="R1276" s="190">
        <f t="shared" si="32"/>
        <v>0</v>
      </c>
      <c r="S1276" s="190">
        <v>0</v>
      </c>
      <c r="T1276" s="191">
        <f t="shared" si="33"/>
        <v>0</v>
      </c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R1276" s="192" t="s">
        <v>157</v>
      </c>
      <c r="AT1276" s="192" t="s">
        <v>152</v>
      </c>
      <c r="AU1276" s="192" t="s">
        <v>84</v>
      </c>
      <c r="AY1276" s="17" t="s">
        <v>150</v>
      </c>
      <c r="BE1276" s="193">
        <f t="shared" si="34"/>
        <v>0</v>
      </c>
      <c r="BF1276" s="193">
        <f t="shared" si="35"/>
        <v>0</v>
      </c>
      <c r="BG1276" s="193">
        <f t="shared" si="36"/>
        <v>0</v>
      </c>
      <c r="BH1276" s="193">
        <f t="shared" si="37"/>
        <v>0</v>
      </c>
      <c r="BI1276" s="193">
        <f t="shared" si="38"/>
        <v>0</v>
      </c>
      <c r="BJ1276" s="17" t="s">
        <v>82</v>
      </c>
      <c r="BK1276" s="193">
        <f t="shared" si="39"/>
        <v>0</v>
      </c>
      <c r="BL1276" s="17" t="s">
        <v>157</v>
      </c>
      <c r="BM1276" s="192" t="s">
        <v>1704</v>
      </c>
    </row>
    <row r="1277" spans="1:65" s="2" customFormat="1" ht="24.2" customHeight="1">
      <c r="A1277" s="34"/>
      <c r="B1277" s="35"/>
      <c r="C1277" s="181" t="s">
        <v>1705</v>
      </c>
      <c r="D1277" s="181" t="s">
        <v>152</v>
      </c>
      <c r="E1277" s="182" t="s">
        <v>1706</v>
      </c>
      <c r="F1277" s="183" t="s">
        <v>1707</v>
      </c>
      <c r="G1277" s="184" t="s">
        <v>1639</v>
      </c>
      <c r="H1277" s="185">
        <v>6</v>
      </c>
      <c r="I1277" s="186"/>
      <c r="J1277" s="187">
        <f t="shared" si="30"/>
        <v>0</v>
      </c>
      <c r="K1277" s="183" t="s">
        <v>1</v>
      </c>
      <c r="L1277" s="39"/>
      <c r="M1277" s="188" t="s">
        <v>1</v>
      </c>
      <c r="N1277" s="189" t="s">
        <v>42</v>
      </c>
      <c r="O1277" s="71"/>
      <c r="P1277" s="190">
        <f t="shared" si="31"/>
        <v>0</v>
      </c>
      <c r="Q1277" s="190">
        <v>0</v>
      </c>
      <c r="R1277" s="190">
        <f t="shared" si="32"/>
        <v>0</v>
      </c>
      <c r="S1277" s="190">
        <v>0</v>
      </c>
      <c r="T1277" s="191">
        <f t="shared" si="33"/>
        <v>0</v>
      </c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R1277" s="192" t="s">
        <v>157</v>
      </c>
      <c r="AT1277" s="192" t="s">
        <v>152</v>
      </c>
      <c r="AU1277" s="192" t="s">
        <v>84</v>
      </c>
      <c r="AY1277" s="17" t="s">
        <v>150</v>
      </c>
      <c r="BE1277" s="193">
        <f t="shared" si="34"/>
        <v>0</v>
      </c>
      <c r="BF1277" s="193">
        <f t="shared" si="35"/>
        <v>0</v>
      </c>
      <c r="BG1277" s="193">
        <f t="shared" si="36"/>
        <v>0</v>
      </c>
      <c r="BH1277" s="193">
        <f t="shared" si="37"/>
        <v>0</v>
      </c>
      <c r="BI1277" s="193">
        <f t="shared" si="38"/>
        <v>0</v>
      </c>
      <c r="BJ1277" s="17" t="s">
        <v>82</v>
      </c>
      <c r="BK1277" s="193">
        <f t="shared" si="39"/>
        <v>0</v>
      </c>
      <c r="BL1277" s="17" t="s">
        <v>157</v>
      </c>
      <c r="BM1277" s="192" t="s">
        <v>1708</v>
      </c>
    </row>
    <row r="1278" spans="1:65" s="2" customFormat="1" ht="24.2" customHeight="1">
      <c r="A1278" s="34"/>
      <c r="B1278" s="35"/>
      <c r="C1278" s="181" t="s">
        <v>1709</v>
      </c>
      <c r="D1278" s="181" t="s">
        <v>152</v>
      </c>
      <c r="E1278" s="182" t="s">
        <v>1710</v>
      </c>
      <c r="F1278" s="183" t="s">
        <v>1711</v>
      </c>
      <c r="G1278" s="184" t="s">
        <v>1639</v>
      </c>
      <c r="H1278" s="185">
        <v>9</v>
      </c>
      <c r="I1278" s="186"/>
      <c r="J1278" s="187">
        <f t="shared" si="30"/>
        <v>0</v>
      </c>
      <c r="K1278" s="183" t="s">
        <v>1</v>
      </c>
      <c r="L1278" s="39"/>
      <c r="M1278" s="188" t="s">
        <v>1</v>
      </c>
      <c r="N1278" s="189" t="s">
        <v>42</v>
      </c>
      <c r="O1278" s="71"/>
      <c r="P1278" s="190">
        <f t="shared" si="31"/>
        <v>0</v>
      </c>
      <c r="Q1278" s="190">
        <v>0</v>
      </c>
      <c r="R1278" s="190">
        <f t="shared" si="32"/>
        <v>0</v>
      </c>
      <c r="S1278" s="190">
        <v>0</v>
      </c>
      <c r="T1278" s="191">
        <f t="shared" si="33"/>
        <v>0</v>
      </c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R1278" s="192" t="s">
        <v>157</v>
      </c>
      <c r="AT1278" s="192" t="s">
        <v>152</v>
      </c>
      <c r="AU1278" s="192" t="s">
        <v>84</v>
      </c>
      <c r="AY1278" s="17" t="s">
        <v>150</v>
      </c>
      <c r="BE1278" s="193">
        <f t="shared" si="34"/>
        <v>0</v>
      </c>
      <c r="BF1278" s="193">
        <f t="shared" si="35"/>
        <v>0</v>
      </c>
      <c r="BG1278" s="193">
        <f t="shared" si="36"/>
        <v>0</v>
      </c>
      <c r="BH1278" s="193">
        <f t="shared" si="37"/>
        <v>0</v>
      </c>
      <c r="BI1278" s="193">
        <f t="shared" si="38"/>
        <v>0</v>
      </c>
      <c r="BJ1278" s="17" t="s">
        <v>82</v>
      </c>
      <c r="BK1278" s="193">
        <f t="shared" si="39"/>
        <v>0</v>
      </c>
      <c r="BL1278" s="17" t="s">
        <v>157</v>
      </c>
      <c r="BM1278" s="192" t="s">
        <v>1712</v>
      </c>
    </row>
    <row r="1279" spans="1:65" s="2" customFormat="1" ht="24.2" customHeight="1">
      <c r="A1279" s="34"/>
      <c r="B1279" s="35"/>
      <c r="C1279" s="181" t="s">
        <v>1713</v>
      </c>
      <c r="D1279" s="181" t="s">
        <v>152</v>
      </c>
      <c r="E1279" s="182" t="s">
        <v>1714</v>
      </c>
      <c r="F1279" s="183" t="s">
        <v>1715</v>
      </c>
      <c r="G1279" s="184" t="s">
        <v>1639</v>
      </c>
      <c r="H1279" s="185">
        <v>3</v>
      </c>
      <c r="I1279" s="186"/>
      <c r="J1279" s="187">
        <f t="shared" si="30"/>
        <v>0</v>
      </c>
      <c r="K1279" s="183" t="s">
        <v>1</v>
      </c>
      <c r="L1279" s="39"/>
      <c r="M1279" s="188" t="s">
        <v>1</v>
      </c>
      <c r="N1279" s="189" t="s">
        <v>42</v>
      </c>
      <c r="O1279" s="71"/>
      <c r="P1279" s="190">
        <f t="shared" si="31"/>
        <v>0</v>
      </c>
      <c r="Q1279" s="190">
        <v>0</v>
      </c>
      <c r="R1279" s="190">
        <f t="shared" si="32"/>
        <v>0</v>
      </c>
      <c r="S1279" s="190">
        <v>0</v>
      </c>
      <c r="T1279" s="191">
        <f t="shared" si="33"/>
        <v>0</v>
      </c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R1279" s="192" t="s">
        <v>157</v>
      </c>
      <c r="AT1279" s="192" t="s">
        <v>152</v>
      </c>
      <c r="AU1279" s="192" t="s">
        <v>84</v>
      </c>
      <c r="AY1279" s="17" t="s">
        <v>150</v>
      </c>
      <c r="BE1279" s="193">
        <f t="shared" si="34"/>
        <v>0</v>
      </c>
      <c r="BF1279" s="193">
        <f t="shared" si="35"/>
        <v>0</v>
      </c>
      <c r="BG1279" s="193">
        <f t="shared" si="36"/>
        <v>0</v>
      </c>
      <c r="BH1279" s="193">
        <f t="shared" si="37"/>
        <v>0</v>
      </c>
      <c r="BI1279" s="193">
        <f t="shared" si="38"/>
        <v>0</v>
      </c>
      <c r="BJ1279" s="17" t="s">
        <v>82</v>
      </c>
      <c r="BK1279" s="193">
        <f t="shared" si="39"/>
        <v>0</v>
      </c>
      <c r="BL1279" s="17" t="s">
        <v>157</v>
      </c>
      <c r="BM1279" s="192" t="s">
        <v>1716</v>
      </c>
    </row>
    <row r="1280" spans="1:65" s="2" customFormat="1" ht="24.2" customHeight="1">
      <c r="A1280" s="34"/>
      <c r="B1280" s="35"/>
      <c r="C1280" s="181" t="s">
        <v>1717</v>
      </c>
      <c r="D1280" s="181" t="s">
        <v>152</v>
      </c>
      <c r="E1280" s="182" t="s">
        <v>1718</v>
      </c>
      <c r="F1280" s="183" t="s">
        <v>1719</v>
      </c>
      <c r="G1280" s="184" t="s">
        <v>1639</v>
      </c>
      <c r="H1280" s="185">
        <v>2</v>
      </c>
      <c r="I1280" s="186"/>
      <c r="J1280" s="187">
        <f t="shared" si="30"/>
        <v>0</v>
      </c>
      <c r="K1280" s="183" t="s">
        <v>1</v>
      </c>
      <c r="L1280" s="39"/>
      <c r="M1280" s="188" t="s">
        <v>1</v>
      </c>
      <c r="N1280" s="189" t="s">
        <v>42</v>
      </c>
      <c r="O1280" s="71"/>
      <c r="P1280" s="190">
        <f t="shared" si="31"/>
        <v>0</v>
      </c>
      <c r="Q1280" s="190">
        <v>0</v>
      </c>
      <c r="R1280" s="190">
        <f t="shared" si="32"/>
        <v>0</v>
      </c>
      <c r="S1280" s="190">
        <v>0</v>
      </c>
      <c r="T1280" s="191">
        <f t="shared" si="33"/>
        <v>0</v>
      </c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R1280" s="192" t="s">
        <v>157</v>
      </c>
      <c r="AT1280" s="192" t="s">
        <v>152</v>
      </c>
      <c r="AU1280" s="192" t="s">
        <v>84</v>
      </c>
      <c r="AY1280" s="17" t="s">
        <v>150</v>
      </c>
      <c r="BE1280" s="193">
        <f t="shared" si="34"/>
        <v>0</v>
      </c>
      <c r="BF1280" s="193">
        <f t="shared" si="35"/>
        <v>0</v>
      </c>
      <c r="BG1280" s="193">
        <f t="shared" si="36"/>
        <v>0</v>
      </c>
      <c r="BH1280" s="193">
        <f t="shared" si="37"/>
        <v>0</v>
      </c>
      <c r="BI1280" s="193">
        <f t="shared" si="38"/>
        <v>0</v>
      </c>
      <c r="BJ1280" s="17" t="s">
        <v>82</v>
      </c>
      <c r="BK1280" s="193">
        <f t="shared" si="39"/>
        <v>0</v>
      </c>
      <c r="BL1280" s="17" t="s">
        <v>157</v>
      </c>
      <c r="BM1280" s="192" t="s">
        <v>1720</v>
      </c>
    </row>
    <row r="1281" spans="1:65" s="2" customFormat="1" ht="24.2" customHeight="1">
      <c r="A1281" s="34"/>
      <c r="B1281" s="35"/>
      <c r="C1281" s="181" t="s">
        <v>1721</v>
      </c>
      <c r="D1281" s="181" t="s">
        <v>152</v>
      </c>
      <c r="E1281" s="182" t="s">
        <v>1722</v>
      </c>
      <c r="F1281" s="183" t="s">
        <v>1723</v>
      </c>
      <c r="G1281" s="184" t="s">
        <v>1639</v>
      </c>
      <c r="H1281" s="185">
        <v>22</v>
      </c>
      <c r="I1281" s="186"/>
      <c r="J1281" s="187">
        <f t="shared" si="30"/>
        <v>0</v>
      </c>
      <c r="K1281" s="183" t="s">
        <v>1</v>
      </c>
      <c r="L1281" s="39"/>
      <c r="M1281" s="188" t="s">
        <v>1</v>
      </c>
      <c r="N1281" s="189" t="s">
        <v>42</v>
      </c>
      <c r="O1281" s="71"/>
      <c r="P1281" s="190">
        <f t="shared" si="31"/>
        <v>0</v>
      </c>
      <c r="Q1281" s="190">
        <v>0</v>
      </c>
      <c r="R1281" s="190">
        <f t="shared" si="32"/>
        <v>0</v>
      </c>
      <c r="S1281" s="190">
        <v>0</v>
      </c>
      <c r="T1281" s="191">
        <f t="shared" si="33"/>
        <v>0</v>
      </c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R1281" s="192" t="s">
        <v>157</v>
      </c>
      <c r="AT1281" s="192" t="s">
        <v>152</v>
      </c>
      <c r="AU1281" s="192" t="s">
        <v>84</v>
      </c>
      <c r="AY1281" s="17" t="s">
        <v>150</v>
      </c>
      <c r="BE1281" s="193">
        <f t="shared" si="34"/>
        <v>0</v>
      </c>
      <c r="BF1281" s="193">
        <f t="shared" si="35"/>
        <v>0</v>
      </c>
      <c r="BG1281" s="193">
        <f t="shared" si="36"/>
        <v>0</v>
      </c>
      <c r="BH1281" s="193">
        <f t="shared" si="37"/>
        <v>0</v>
      </c>
      <c r="BI1281" s="193">
        <f t="shared" si="38"/>
        <v>0</v>
      </c>
      <c r="BJ1281" s="17" t="s">
        <v>82</v>
      </c>
      <c r="BK1281" s="193">
        <f t="shared" si="39"/>
        <v>0</v>
      </c>
      <c r="BL1281" s="17" t="s">
        <v>157</v>
      </c>
      <c r="BM1281" s="192" t="s">
        <v>1724</v>
      </c>
    </row>
    <row r="1282" spans="1:65" s="2" customFormat="1" ht="24.2" customHeight="1">
      <c r="A1282" s="34"/>
      <c r="B1282" s="35"/>
      <c r="C1282" s="181" t="s">
        <v>1725</v>
      </c>
      <c r="D1282" s="181" t="s">
        <v>152</v>
      </c>
      <c r="E1282" s="182" t="s">
        <v>1726</v>
      </c>
      <c r="F1282" s="183" t="s">
        <v>1727</v>
      </c>
      <c r="G1282" s="184" t="s">
        <v>1639</v>
      </c>
      <c r="H1282" s="185">
        <v>6</v>
      </c>
      <c r="I1282" s="186"/>
      <c r="J1282" s="187">
        <f t="shared" si="30"/>
        <v>0</v>
      </c>
      <c r="K1282" s="183" t="s">
        <v>1</v>
      </c>
      <c r="L1282" s="39"/>
      <c r="M1282" s="188" t="s">
        <v>1</v>
      </c>
      <c r="N1282" s="189" t="s">
        <v>42</v>
      </c>
      <c r="O1282" s="71"/>
      <c r="P1282" s="190">
        <f t="shared" si="31"/>
        <v>0</v>
      </c>
      <c r="Q1282" s="190">
        <v>0</v>
      </c>
      <c r="R1282" s="190">
        <f t="shared" si="32"/>
        <v>0</v>
      </c>
      <c r="S1282" s="190">
        <v>0</v>
      </c>
      <c r="T1282" s="191">
        <f t="shared" si="33"/>
        <v>0</v>
      </c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R1282" s="192" t="s">
        <v>157</v>
      </c>
      <c r="AT1282" s="192" t="s">
        <v>152</v>
      </c>
      <c r="AU1282" s="192" t="s">
        <v>84</v>
      </c>
      <c r="AY1282" s="17" t="s">
        <v>150</v>
      </c>
      <c r="BE1282" s="193">
        <f t="shared" si="34"/>
        <v>0</v>
      </c>
      <c r="BF1282" s="193">
        <f t="shared" si="35"/>
        <v>0</v>
      </c>
      <c r="BG1282" s="193">
        <f t="shared" si="36"/>
        <v>0</v>
      </c>
      <c r="BH1282" s="193">
        <f t="shared" si="37"/>
        <v>0</v>
      </c>
      <c r="BI1282" s="193">
        <f t="shared" si="38"/>
        <v>0</v>
      </c>
      <c r="BJ1282" s="17" t="s">
        <v>82</v>
      </c>
      <c r="BK1282" s="193">
        <f t="shared" si="39"/>
        <v>0</v>
      </c>
      <c r="BL1282" s="17" t="s">
        <v>157</v>
      </c>
      <c r="BM1282" s="192" t="s">
        <v>1728</v>
      </c>
    </row>
    <row r="1283" spans="1:65" s="2" customFormat="1" ht="24.2" customHeight="1">
      <c r="A1283" s="34"/>
      <c r="B1283" s="35"/>
      <c r="C1283" s="181" t="s">
        <v>1729</v>
      </c>
      <c r="D1283" s="181" t="s">
        <v>152</v>
      </c>
      <c r="E1283" s="182" t="s">
        <v>1730</v>
      </c>
      <c r="F1283" s="183" t="s">
        <v>1731</v>
      </c>
      <c r="G1283" s="184" t="s">
        <v>1639</v>
      </c>
      <c r="H1283" s="185">
        <v>1</v>
      </c>
      <c r="I1283" s="186"/>
      <c r="J1283" s="187">
        <f t="shared" si="30"/>
        <v>0</v>
      </c>
      <c r="K1283" s="183" t="s">
        <v>1</v>
      </c>
      <c r="L1283" s="39"/>
      <c r="M1283" s="188" t="s">
        <v>1</v>
      </c>
      <c r="N1283" s="189" t="s">
        <v>42</v>
      </c>
      <c r="O1283" s="71"/>
      <c r="P1283" s="190">
        <f t="shared" si="31"/>
        <v>0</v>
      </c>
      <c r="Q1283" s="190">
        <v>0</v>
      </c>
      <c r="R1283" s="190">
        <f t="shared" si="32"/>
        <v>0</v>
      </c>
      <c r="S1283" s="190">
        <v>0</v>
      </c>
      <c r="T1283" s="191">
        <f t="shared" si="33"/>
        <v>0</v>
      </c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R1283" s="192" t="s">
        <v>157</v>
      </c>
      <c r="AT1283" s="192" t="s">
        <v>152</v>
      </c>
      <c r="AU1283" s="192" t="s">
        <v>84</v>
      </c>
      <c r="AY1283" s="17" t="s">
        <v>150</v>
      </c>
      <c r="BE1283" s="193">
        <f t="shared" si="34"/>
        <v>0</v>
      </c>
      <c r="BF1283" s="193">
        <f t="shared" si="35"/>
        <v>0</v>
      </c>
      <c r="BG1283" s="193">
        <f t="shared" si="36"/>
        <v>0</v>
      </c>
      <c r="BH1283" s="193">
        <f t="shared" si="37"/>
        <v>0</v>
      </c>
      <c r="BI1283" s="193">
        <f t="shared" si="38"/>
        <v>0</v>
      </c>
      <c r="BJ1283" s="17" t="s">
        <v>82</v>
      </c>
      <c r="BK1283" s="193">
        <f t="shared" si="39"/>
        <v>0</v>
      </c>
      <c r="BL1283" s="17" t="s">
        <v>157</v>
      </c>
      <c r="BM1283" s="192" t="s">
        <v>1732</v>
      </c>
    </row>
    <row r="1284" spans="1:65" s="2" customFormat="1" ht="24.2" customHeight="1">
      <c r="A1284" s="34"/>
      <c r="B1284" s="35"/>
      <c r="C1284" s="181" t="s">
        <v>1733</v>
      </c>
      <c r="D1284" s="181" t="s">
        <v>152</v>
      </c>
      <c r="E1284" s="182" t="s">
        <v>1734</v>
      </c>
      <c r="F1284" s="183" t="s">
        <v>1735</v>
      </c>
      <c r="G1284" s="184" t="s">
        <v>1639</v>
      </c>
      <c r="H1284" s="185">
        <v>1</v>
      </c>
      <c r="I1284" s="186"/>
      <c r="J1284" s="187">
        <f t="shared" si="30"/>
        <v>0</v>
      </c>
      <c r="K1284" s="183" t="s">
        <v>1</v>
      </c>
      <c r="L1284" s="39"/>
      <c r="M1284" s="188" t="s">
        <v>1</v>
      </c>
      <c r="N1284" s="189" t="s">
        <v>42</v>
      </c>
      <c r="O1284" s="71"/>
      <c r="P1284" s="190">
        <f t="shared" si="31"/>
        <v>0</v>
      </c>
      <c r="Q1284" s="190">
        <v>0</v>
      </c>
      <c r="R1284" s="190">
        <f t="shared" si="32"/>
        <v>0</v>
      </c>
      <c r="S1284" s="190">
        <v>0</v>
      </c>
      <c r="T1284" s="191">
        <f t="shared" si="33"/>
        <v>0</v>
      </c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R1284" s="192" t="s">
        <v>157</v>
      </c>
      <c r="AT1284" s="192" t="s">
        <v>152</v>
      </c>
      <c r="AU1284" s="192" t="s">
        <v>84</v>
      </c>
      <c r="AY1284" s="17" t="s">
        <v>150</v>
      </c>
      <c r="BE1284" s="193">
        <f t="shared" si="34"/>
        <v>0</v>
      </c>
      <c r="BF1284" s="193">
        <f t="shared" si="35"/>
        <v>0</v>
      </c>
      <c r="BG1284" s="193">
        <f t="shared" si="36"/>
        <v>0</v>
      </c>
      <c r="BH1284" s="193">
        <f t="shared" si="37"/>
        <v>0</v>
      </c>
      <c r="BI1284" s="193">
        <f t="shared" si="38"/>
        <v>0</v>
      </c>
      <c r="BJ1284" s="17" t="s">
        <v>82</v>
      </c>
      <c r="BK1284" s="193">
        <f t="shared" si="39"/>
        <v>0</v>
      </c>
      <c r="BL1284" s="17" t="s">
        <v>157</v>
      </c>
      <c r="BM1284" s="192" t="s">
        <v>1736</v>
      </c>
    </row>
    <row r="1285" spans="1:65" s="2" customFormat="1" ht="24.2" customHeight="1">
      <c r="A1285" s="34"/>
      <c r="B1285" s="35"/>
      <c r="C1285" s="181" t="s">
        <v>1737</v>
      </c>
      <c r="D1285" s="181" t="s">
        <v>152</v>
      </c>
      <c r="E1285" s="182" t="s">
        <v>1738</v>
      </c>
      <c r="F1285" s="183" t="s">
        <v>1739</v>
      </c>
      <c r="G1285" s="184" t="s">
        <v>1639</v>
      </c>
      <c r="H1285" s="185">
        <v>1</v>
      </c>
      <c r="I1285" s="186"/>
      <c r="J1285" s="187">
        <f t="shared" si="30"/>
        <v>0</v>
      </c>
      <c r="K1285" s="183" t="s">
        <v>1</v>
      </c>
      <c r="L1285" s="39"/>
      <c r="M1285" s="188" t="s">
        <v>1</v>
      </c>
      <c r="N1285" s="189" t="s">
        <v>42</v>
      </c>
      <c r="O1285" s="71"/>
      <c r="P1285" s="190">
        <f t="shared" si="31"/>
        <v>0</v>
      </c>
      <c r="Q1285" s="190">
        <v>0</v>
      </c>
      <c r="R1285" s="190">
        <f t="shared" si="32"/>
        <v>0</v>
      </c>
      <c r="S1285" s="190">
        <v>0</v>
      </c>
      <c r="T1285" s="191">
        <f t="shared" si="33"/>
        <v>0</v>
      </c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R1285" s="192" t="s">
        <v>157</v>
      </c>
      <c r="AT1285" s="192" t="s">
        <v>152</v>
      </c>
      <c r="AU1285" s="192" t="s">
        <v>84</v>
      </c>
      <c r="AY1285" s="17" t="s">
        <v>150</v>
      </c>
      <c r="BE1285" s="193">
        <f t="shared" si="34"/>
        <v>0</v>
      </c>
      <c r="BF1285" s="193">
        <f t="shared" si="35"/>
        <v>0</v>
      </c>
      <c r="BG1285" s="193">
        <f t="shared" si="36"/>
        <v>0</v>
      </c>
      <c r="BH1285" s="193">
        <f t="shared" si="37"/>
        <v>0</v>
      </c>
      <c r="BI1285" s="193">
        <f t="shared" si="38"/>
        <v>0</v>
      </c>
      <c r="BJ1285" s="17" t="s">
        <v>82</v>
      </c>
      <c r="BK1285" s="193">
        <f t="shared" si="39"/>
        <v>0</v>
      </c>
      <c r="BL1285" s="17" t="s">
        <v>157</v>
      </c>
      <c r="BM1285" s="192" t="s">
        <v>1740</v>
      </c>
    </row>
    <row r="1286" spans="1:65" s="2" customFormat="1" ht="24.2" customHeight="1">
      <c r="A1286" s="34"/>
      <c r="B1286" s="35"/>
      <c r="C1286" s="181" t="s">
        <v>1741</v>
      </c>
      <c r="D1286" s="181" t="s">
        <v>152</v>
      </c>
      <c r="E1286" s="182" t="s">
        <v>1742</v>
      </c>
      <c r="F1286" s="183" t="s">
        <v>1743</v>
      </c>
      <c r="G1286" s="184" t="s">
        <v>1639</v>
      </c>
      <c r="H1286" s="185">
        <v>4</v>
      </c>
      <c r="I1286" s="186"/>
      <c r="J1286" s="187">
        <f t="shared" si="30"/>
        <v>0</v>
      </c>
      <c r="K1286" s="183" t="s">
        <v>1</v>
      </c>
      <c r="L1286" s="39"/>
      <c r="M1286" s="188" t="s">
        <v>1</v>
      </c>
      <c r="N1286" s="189" t="s">
        <v>42</v>
      </c>
      <c r="O1286" s="71"/>
      <c r="P1286" s="190">
        <f t="shared" si="31"/>
        <v>0</v>
      </c>
      <c r="Q1286" s="190">
        <v>0</v>
      </c>
      <c r="R1286" s="190">
        <f t="shared" si="32"/>
        <v>0</v>
      </c>
      <c r="S1286" s="190">
        <v>0</v>
      </c>
      <c r="T1286" s="191">
        <f t="shared" si="33"/>
        <v>0</v>
      </c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R1286" s="192" t="s">
        <v>157</v>
      </c>
      <c r="AT1286" s="192" t="s">
        <v>152</v>
      </c>
      <c r="AU1286" s="192" t="s">
        <v>84</v>
      </c>
      <c r="AY1286" s="17" t="s">
        <v>150</v>
      </c>
      <c r="BE1286" s="193">
        <f t="shared" si="34"/>
        <v>0</v>
      </c>
      <c r="BF1286" s="193">
        <f t="shared" si="35"/>
        <v>0</v>
      </c>
      <c r="BG1286" s="193">
        <f t="shared" si="36"/>
        <v>0</v>
      </c>
      <c r="BH1286" s="193">
        <f t="shared" si="37"/>
        <v>0</v>
      </c>
      <c r="BI1286" s="193">
        <f t="shared" si="38"/>
        <v>0</v>
      </c>
      <c r="BJ1286" s="17" t="s">
        <v>82</v>
      </c>
      <c r="BK1286" s="193">
        <f t="shared" si="39"/>
        <v>0</v>
      </c>
      <c r="BL1286" s="17" t="s">
        <v>157</v>
      </c>
      <c r="BM1286" s="192" t="s">
        <v>1744</v>
      </c>
    </row>
    <row r="1287" spans="1:65" s="2" customFormat="1" ht="24.2" customHeight="1">
      <c r="A1287" s="34"/>
      <c r="B1287" s="35"/>
      <c r="C1287" s="181" t="s">
        <v>1745</v>
      </c>
      <c r="D1287" s="181" t="s">
        <v>152</v>
      </c>
      <c r="E1287" s="182" t="s">
        <v>1746</v>
      </c>
      <c r="F1287" s="183" t="s">
        <v>1747</v>
      </c>
      <c r="G1287" s="184" t="s">
        <v>1639</v>
      </c>
      <c r="H1287" s="185">
        <v>4</v>
      </c>
      <c r="I1287" s="186"/>
      <c r="J1287" s="187">
        <f t="shared" si="30"/>
        <v>0</v>
      </c>
      <c r="K1287" s="183" t="s">
        <v>1</v>
      </c>
      <c r="L1287" s="39"/>
      <c r="M1287" s="188" t="s">
        <v>1</v>
      </c>
      <c r="N1287" s="189" t="s">
        <v>42</v>
      </c>
      <c r="O1287" s="71"/>
      <c r="P1287" s="190">
        <f t="shared" si="31"/>
        <v>0</v>
      </c>
      <c r="Q1287" s="190">
        <v>0</v>
      </c>
      <c r="R1287" s="190">
        <f t="shared" si="32"/>
        <v>0</v>
      </c>
      <c r="S1287" s="190">
        <v>0</v>
      </c>
      <c r="T1287" s="191">
        <f t="shared" si="33"/>
        <v>0</v>
      </c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R1287" s="192" t="s">
        <v>157</v>
      </c>
      <c r="AT1287" s="192" t="s">
        <v>152</v>
      </c>
      <c r="AU1287" s="192" t="s">
        <v>84</v>
      </c>
      <c r="AY1287" s="17" t="s">
        <v>150</v>
      </c>
      <c r="BE1287" s="193">
        <f t="shared" si="34"/>
        <v>0</v>
      </c>
      <c r="BF1287" s="193">
        <f t="shared" si="35"/>
        <v>0</v>
      </c>
      <c r="BG1287" s="193">
        <f t="shared" si="36"/>
        <v>0</v>
      </c>
      <c r="BH1287" s="193">
        <f t="shared" si="37"/>
        <v>0</v>
      </c>
      <c r="BI1287" s="193">
        <f t="shared" si="38"/>
        <v>0</v>
      </c>
      <c r="BJ1287" s="17" t="s">
        <v>82</v>
      </c>
      <c r="BK1287" s="193">
        <f t="shared" si="39"/>
        <v>0</v>
      </c>
      <c r="BL1287" s="17" t="s">
        <v>157</v>
      </c>
      <c r="BM1287" s="192" t="s">
        <v>1748</v>
      </c>
    </row>
    <row r="1288" spans="1:65" s="2" customFormat="1" ht="24.2" customHeight="1">
      <c r="A1288" s="34"/>
      <c r="B1288" s="35"/>
      <c r="C1288" s="181" t="s">
        <v>1749</v>
      </c>
      <c r="D1288" s="181" t="s">
        <v>152</v>
      </c>
      <c r="E1288" s="182" t="s">
        <v>1750</v>
      </c>
      <c r="F1288" s="183" t="s">
        <v>1751</v>
      </c>
      <c r="G1288" s="184" t="s">
        <v>1639</v>
      </c>
      <c r="H1288" s="185">
        <v>1</v>
      </c>
      <c r="I1288" s="186"/>
      <c r="J1288" s="187">
        <f t="shared" si="30"/>
        <v>0</v>
      </c>
      <c r="K1288" s="183" t="s">
        <v>1</v>
      </c>
      <c r="L1288" s="39"/>
      <c r="M1288" s="188" t="s">
        <v>1</v>
      </c>
      <c r="N1288" s="189" t="s">
        <v>42</v>
      </c>
      <c r="O1288" s="71"/>
      <c r="P1288" s="190">
        <f t="shared" si="31"/>
        <v>0</v>
      </c>
      <c r="Q1288" s="190">
        <v>0</v>
      </c>
      <c r="R1288" s="190">
        <f t="shared" si="32"/>
        <v>0</v>
      </c>
      <c r="S1288" s="190">
        <v>0</v>
      </c>
      <c r="T1288" s="191">
        <f t="shared" si="33"/>
        <v>0</v>
      </c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R1288" s="192" t="s">
        <v>157</v>
      </c>
      <c r="AT1288" s="192" t="s">
        <v>152</v>
      </c>
      <c r="AU1288" s="192" t="s">
        <v>84</v>
      </c>
      <c r="AY1288" s="17" t="s">
        <v>150</v>
      </c>
      <c r="BE1288" s="193">
        <f t="shared" si="34"/>
        <v>0</v>
      </c>
      <c r="BF1288" s="193">
        <f t="shared" si="35"/>
        <v>0</v>
      </c>
      <c r="BG1288" s="193">
        <f t="shared" si="36"/>
        <v>0</v>
      </c>
      <c r="BH1288" s="193">
        <f t="shared" si="37"/>
        <v>0</v>
      </c>
      <c r="BI1288" s="193">
        <f t="shared" si="38"/>
        <v>0</v>
      </c>
      <c r="BJ1288" s="17" t="s">
        <v>82</v>
      </c>
      <c r="BK1288" s="193">
        <f t="shared" si="39"/>
        <v>0</v>
      </c>
      <c r="BL1288" s="17" t="s">
        <v>157</v>
      </c>
      <c r="BM1288" s="192" t="s">
        <v>1752</v>
      </c>
    </row>
    <row r="1289" spans="1:65" s="2" customFormat="1" ht="24.2" customHeight="1">
      <c r="A1289" s="34"/>
      <c r="B1289" s="35"/>
      <c r="C1289" s="181" t="s">
        <v>1753</v>
      </c>
      <c r="D1289" s="181" t="s">
        <v>152</v>
      </c>
      <c r="E1289" s="182" t="s">
        <v>1754</v>
      </c>
      <c r="F1289" s="183" t="s">
        <v>1755</v>
      </c>
      <c r="G1289" s="184" t="s">
        <v>1639</v>
      </c>
      <c r="H1289" s="185">
        <v>1</v>
      </c>
      <c r="I1289" s="186"/>
      <c r="J1289" s="187">
        <f t="shared" si="30"/>
        <v>0</v>
      </c>
      <c r="K1289" s="183" t="s">
        <v>1</v>
      </c>
      <c r="L1289" s="39"/>
      <c r="M1289" s="188" t="s">
        <v>1</v>
      </c>
      <c r="N1289" s="189" t="s">
        <v>42</v>
      </c>
      <c r="O1289" s="71"/>
      <c r="P1289" s="190">
        <f t="shared" si="31"/>
        <v>0</v>
      </c>
      <c r="Q1289" s="190">
        <v>0</v>
      </c>
      <c r="R1289" s="190">
        <f t="shared" si="32"/>
        <v>0</v>
      </c>
      <c r="S1289" s="190">
        <v>0</v>
      </c>
      <c r="T1289" s="191">
        <f t="shared" si="33"/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192" t="s">
        <v>157</v>
      </c>
      <c r="AT1289" s="192" t="s">
        <v>152</v>
      </c>
      <c r="AU1289" s="192" t="s">
        <v>84</v>
      </c>
      <c r="AY1289" s="17" t="s">
        <v>150</v>
      </c>
      <c r="BE1289" s="193">
        <f t="shared" si="34"/>
        <v>0</v>
      </c>
      <c r="BF1289" s="193">
        <f t="shared" si="35"/>
        <v>0</v>
      </c>
      <c r="BG1289" s="193">
        <f t="shared" si="36"/>
        <v>0</v>
      </c>
      <c r="BH1289" s="193">
        <f t="shared" si="37"/>
        <v>0</v>
      </c>
      <c r="BI1289" s="193">
        <f t="shared" si="38"/>
        <v>0</v>
      </c>
      <c r="BJ1289" s="17" t="s">
        <v>82</v>
      </c>
      <c r="BK1289" s="193">
        <f t="shared" si="39"/>
        <v>0</v>
      </c>
      <c r="BL1289" s="17" t="s">
        <v>157</v>
      </c>
      <c r="BM1289" s="192" t="s">
        <v>1756</v>
      </c>
    </row>
    <row r="1290" spans="1:65" s="2" customFormat="1" ht="24.2" customHeight="1">
      <c r="A1290" s="34"/>
      <c r="B1290" s="35"/>
      <c r="C1290" s="181" t="s">
        <v>1757</v>
      </c>
      <c r="D1290" s="181" t="s">
        <v>152</v>
      </c>
      <c r="E1290" s="182" t="s">
        <v>1758</v>
      </c>
      <c r="F1290" s="183" t="s">
        <v>1759</v>
      </c>
      <c r="G1290" s="184" t="s">
        <v>1639</v>
      </c>
      <c r="H1290" s="185">
        <v>1</v>
      </c>
      <c r="I1290" s="186"/>
      <c r="J1290" s="187">
        <f t="shared" si="30"/>
        <v>0</v>
      </c>
      <c r="K1290" s="183" t="s">
        <v>1</v>
      </c>
      <c r="L1290" s="39"/>
      <c r="M1290" s="188" t="s">
        <v>1</v>
      </c>
      <c r="N1290" s="189" t="s">
        <v>42</v>
      </c>
      <c r="O1290" s="71"/>
      <c r="P1290" s="190">
        <f t="shared" si="31"/>
        <v>0</v>
      </c>
      <c r="Q1290" s="190">
        <v>0</v>
      </c>
      <c r="R1290" s="190">
        <f t="shared" si="32"/>
        <v>0</v>
      </c>
      <c r="S1290" s="190">
        <v>0</v>
      </c>
      <c r="T1290" s="191">
        <f t="shared" si="33"/>
        <v>0</v>
      </c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R1290" s="192" t="s">
        <v>157</v>
      </c>
      <c r="AT1290" s="192" t="s">
        <v>152</v>
      </c>
      <c r="AU1290" s="192" t="s">
        <v>84</v>
      </c>
      <c r="AY1290" s="17" t="s">
        <v>150</v>
      </c>
      <c r="BE1290" s="193">
        <f t="shared" si="34"/>
        <v>0</v>
      </c>
      <c r="BF1290" s="193">
        <f t="shared" si="35"/>
        <v>0</v>
      </c>
      <c r="BG1290" s="193">
        <f t="shared" si="36"/>
        <v>0</v>
      </c>
      <c r="BH1290" s="193">
        <f t="shared" si="37"/>
        <v>0</v>
      </c>
      <c r="BI1290" s="193">
        <f t="shared" si="38"/>
        <v>0</v>
      </c>
      <c r="BJ1290" s="17" t="s">
        <v>82</v>
      </c>
      <c r="BK1290" s="193">
        <f t="shared" si="39"/>
        <v>0</v>
      </c>
      <c r="BL1290" s="17" t="s">
        <v>157</v>
      </c>
      <c r="BM1290" s="192" t="s">
        <v>1760</v>
      </c>
    </row>
    <row r="1291" spans="1:65" s="2" customFormat="1" ht="24.2" customHeight="1">
      <c r="A1291" s="34"/>
      <c r="B1291" s="35"/>
      <c r="C1291" s="181" t="s">
        <v>1761</v>
      </c>
      <c r="D1291" s="181" t="s">
        <v>152</v>
      </c>
      <c r="E1291" s="182" t="s">
        <v>1762</v>
      </c>
      <c r="F1291" s="183" t="s">
        <v>1763</v>
      </c>
      <c r="G1291" s="184" t="s">
        <v>1639</v>
      </c>
      <c r="H1291" s="185">
        <v>2</v>
      </c>
      <c r="I1291" s="186"/>
      <c r="J1291" s="187">
        <f t="shared" si="30"/>
        <v>0</v>
      </c>
      <c r="K1291" s="183" t="s">
        <v>1</v>
      </c>
      <c r="L1291" s="39"/>
      <c r="M1291" s="188" t="s">
        <v>1</v>
      </c>
      <c r="N1291" s="189" t="s">
        <v>42</v>
      </c>
      <c r="O1291" s="71"/>
      <c r="P1291" s="190">
        <f t="shared" si="31"/>
        <v>0</v>
      </c>
      <c r="Q1291" s="190">
        <v>0</v>
      </c>
      <c r="R1291" s="190">
        <f t="shared" si="32"/>
        <v>0</v>
      </c>
      <c r="S1291" s="190">
        <v>0</v>
      </c>
      <c r="T1291" s="191">
        <f t="shared" si="33"/>
        <v>0</v>
      </c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R1291" s="192" t="s">
        <v>157</v>
      </c>
      <c r="AT1291" s="192" t="s">
        <v>152</v>
      </c>
      <c r="AU1291" s="192" t="s">
        <v>84</v>
      </c>
      <c r="AY1291" s="17" t="s">
        <v>150</v>
      </c>
      <c r="BE1291" s="193">
        <f t="shared" si="34"/>
        <v>0</v>
      </c>
      <c r="BF1291" s="193">
        <f t="shared" si="35"/>
        <v>0</v>
      </c>
      <c r="BG1291" s="193">
        <f t="shared" si="36"/>
        <v>0</v>
      </c>
      <c r="BH1291" s="193">
        <f t="shared" si="37"/>
        <v>0</v>
      </c>
      <c r="BI1291" s="193">
        <f t="shared" si="38"/>
        <v>0</v>
      </c>
      <c r="BJ1291" s="17" t="s">
        <v>82</v>
      </c>
      <c r="BK1291" s="193">
        <f t="shared" si="39"/>
        <v>0</v>
      </c>
      <c r="BL1291" s="17" t="s">
        <v>157</v>
      </c>
      <c r="BM1291" s="192" t="s">
        <v>1764</v>
      </c>
    </row>
    <row r="1292" spans="1:65" s="2" customFormat="1" ht="24.2" customHeight="1">
      <c r="A1292" s="34"/>
      <c r="B1292" s="35"/>
      <c r="C1292" s="181" t="s">
        <v>1765</v>
      </c>
      <c r="D1292" s="181" t="s">
        <v>152</v>
      </c>
      <c r="E1292" s="182" t="s">
        <v>1766</v>
      </c>
      <c r="F1292" s="183" t="s">
        <v>1767</v>
      </c>
      <c r="G1292" s="184" t="s">
        <v>1639</v>
      </c>
      <c r="H1292" s="185">
        <v>1</v>
      </c>
      <c r="I1292" s="186"/>
      <c r="J1292" s="187">
        <f t="shared" ref="J1292:J1323" si="40">ROUND(I1292*H1292,2)</f>
        <v>0</v>
      </c>
      <c r="K1292" s="183" t="s">
        <v>1</v>
      </c>
      <c r="L1292" s="39"/>
      <c r="M1292" s="188" t="s">
        <v>1</v>
      </c>
      <c r="N1292" s="189" t="s">
        <v>42</v>
      </c>
      <c r="O1292" s="71"/>
      <c r="P1292" s="190">
        <f t="shared" ref="P1292:P1323" si="41">O1292*H1292</f>
        <v>0</v>
      </c>
      <c r="Q1292" s="190">
        <v>0</v>
      </c>
      <c r="R1292" s="190">
        <f t="shared" ref="R1292:R1323" si="42">Q1292*H1292</f>
        <v>0</v>
      </c>
      <c r="S1292" s="190">
        <v>0</v>
      </c>
      <c r="T1292" s="191">
        <f t="shared" ref="T1292:T1323" si="43">S1292*H1292</f>
        <v>0</v>
      </c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R1292" s="192" t="s">
        <v>157</v>
      </c>
      <c r="AT1292" s="192" t="s">
        <v>152</v>
      </c>
      <c r="AU1292" s="192" t="s">
        <v>84</v>
      </c>
      <c r="AY1292" s="17" t="s">
        <v>150</v>
      </c>
      <c r="BE1292" s="193">
        <f t="shared" ref="BE1292:BE1323" si="44">IF(N1292="základní",J1292,0)</f>
        <v>0</v>
      </c>
      <c r="BF1292" s="193">
        <f t="shared" ref="BF1292:BF1323" si="45">IF(N1292="snížená",J1292,0)</f>
        <v>0</v>
      </c>
      <c r="BG1292" s="193">
        <f t="shared" ref="BG1292:BG1323" si="46">IF(N1292="zákl. přenesená",J1292,0)</f>
        <v>0</v>
      </c>
      <c r="BH1292" s="193">
        <f t="shared" ref="BH1292:BH1323" si="47">IF(N1292="sníž. přenesená",J1292,0)</f>
        <v>0</v>
      </c>
      <c r="BI1292" s="193">
        <f t="shared" ref="BI1292:BI1323" si="48">IF(N1292="nulová",J1292,0)</f>
        <v>0</v>
      </c>
      <c r="BJ1292" s="17" t="s">
        <v>82</v>
      </c>
      <c r="BK1292" s="193">
        <f t="shared" ref="BK1292:BK1323" si="49">ROUND(I1292*H1292,2)</f>
        <v>0</v>
      </c>
      <c r="BL1292" s="17" t="s">
        <v>157</v>
      </c>
      <c r="BM1292" s="192" t="s">
        <v>1768</v>
      </c>
    </row>
    <row r="1293" spans="1:65" s="2" customFormat="1" ht="24.2" customHeight="1">
      <c r="A1293" s="34"/>
      <c r="B1293" s="35"/>
      <c r="C1293" s="181" t="s">
        <v>1769</v>
      </c>
      <c r="D1293" s="181" t="s">
        <v>152</v>
      </c>
      <c r="E1293" s="182" t="s">
        <v>1770</v>
      </c>
      <c r="F1293" s="183" t="s">
        <v>1771</v>
      </c>
      <c r="G1293" s="184" t="s">
        <v>1639</v>
      </c>
      <c r="H1293" s="185">
        <v>5</v>
      </c>
      <c r="I1293" s="186"/>
      <c r="J1293" s="187">
        <f t="shared" si="40"/>
        <v>0</v>
      </c>
      <c r="K1293" s="183" t="s">
        <v>1</v>
      </c>
      <c r="L1293" s="39"/>
      <c r="M1293" s="188" t="s">
        <v>1</v>
      </c>
      <c r="N1293" s="189" t="s">
        <v>42</v>
      </c>
      <c r="O1293" s="71"/>
      <c r="P1293" s="190">
        <f t="shared" si="41"/>
        <v>0</v>
      </c>
      <c r="Q1293" s="190">
        <v>0</v>
      </c>
      <c r="R1293" s="190">
        <f t="shared" si="42"/>
        <v>0</v>
      </c>
      <c r="S1293" s="190">
        <v>0</v>
      </c>
      <c r="T1293" s="191">
        <f t="shared" si="43"/>
        <v>0</v>
      </c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R1293" s="192" t="s">
        <v>157</v>
      </c>
      <c r="AT1293" s="192" t="s">
        <v>152</v>
      </c>
      <c r="AU1293" s="192" t="s">
        <v>84</v>
      </c>
      <c r="AY1293" s="17" t="s">
        <v>150</v>
      </c>
      <c r="BE1293" s="193">
        <f t="shared" si="44"/>
        <v>0</v>
      </c>
      <c r="BF1293" s="193">
        <f t="shared" si="45"/>
        <v>0</v>
      </c>
      <c r="BG1293" s="193">
        <f t="shared" si="46"/>
        <v>0</v>
      </c>
      <c r="BH1293" s="193">
        <f t="shared" si="47"/>
        <v>0</v>
      </c>
      <c r="BI1293" s="193">
        <f t="shared" si="48"/>
        <v>0</v>
      </c>
      <c r="BJ1293" s="17" t="s">
        <v>82</v>
      </c>
      <c r="BK1293" s="193">
        <f t="shared" si="49"/>
        <v>0</v>
      </c>
      <c r="BL1293" s="17" t="s">
        <v>157</v>
      </c>
      <c r="BM1293" s="192" t="s">
        <v>1772</v>
      </c>
    </row>
    <row r="1294" spans="1:65" s="2" customFormat="1" ht="24.2" customHeight="1">
      <c r="A1294" s="34"/>
      <c r="B1294" s="35"/>
      <c r="C1294" s="181" t="s">
        <v>1773</v>
      </c>
      <c r="D1294" s="181" t="s">
        <v>152</v>
      </c>
      <c r="E1294" s="182" t="s">
        <v>1774</v>
      </c>
      <c r="F1294" s="183" t="s">
        <v>1775</v>
      </c>
      <c r="G1294" s="184" t="s">
        <v>1639</v>
      </c>
      <c r="H1294" s="185">
        <v>8</v>
      </c>
      <c r="I1294" s="186"/>
      <c r="J1294" s="187">
        <f t="shared" si="40"/>
        <v>0</v>
      </c>
      <c r="K1294" s="183" t="s">
        <v>1</v>
      </c>
      <c r="L1294" s="39"/>
      <c r="M1294" s="188" t="s">
        <v>1</v>
      </c>
      <c r="N1294" s="189" t="s">
        <v>42</v>
      </c>
      <c r="O1294" s="71"/>
      <c r="P1294" s="190">
        <f t="shared" si="41"/>
        <v>0</v>
      </c>
      <c r="Q1294" s="190">
        <v>0</v>
      </c>
      <c r="R1294" s="190">
        <f t="shared" si="42"/>
        <v>0</v>
      </c>
      <c r="S1294" s="190">
        <v>0</v>
      </c>
      <c r="T1294" s="191">
        <f t="shared" si="43"/>
        <v>0</v>
      </c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R1294" s="192" t="s">
        <v>157</v>
      </c>
      <c r="AT1294" s="192" t="s">
        <v>152</v>
      </c>
      <c r="AU1294" s="192" t="s">
        <v>84</v>
      </c>
      <c r="AY1294" s="17" t="s">
        <v>150</v>
      </c>
      <c r="BE1294" s="193">
        <f t="shared" si="44"/>
        <v>0</v>
      </c>
      <c r="BF1294" s="193">
        <f t="shared" si="45"/>
        <v>0</v>
      </c>
      <c r="BG1294" s="193">
        <f t="shared" si="46"/>
        <v>0</v>
      </c>
      <c r="BH1294" s="193">
        <f t="shared" si="47"/>
        <v>0</v>
      </c>
      <c r="BI1294" s="193">
        <f t="shared" si="48"/>
        <v>0</v>
      </c>
      <c r="BJ1294" s="17" t="s">
        <v>82</v>
      </c>
      <c r="BK1294" s="193">
        <f t="shared" si="49"/>
        <v>0</v>
      </c>
      <c r="BL1294" s="17" t="s">
        <v>157</v>
      </c>
      <c r="BM1294" s="192" t="s">
        <v>1776</v>
      </c>
    </row>
    <row r="1295" spans="1:65" s="2" customFormat="1" ht="24.2" customHeight="1">
      <c r="A1295" s="34"/>
      <c r="B1295" s="35"/>
      <c r="C1295" s="181" t="s">
        <v>1777</v>
      </c>
      <c r="D1295" s="181" t="s">
        <v>152</v>
      </c>
      <c r="E1295" s="182" t="s">
        <v>1778</v>
      </c>
      <c r="F1295" s="183" t="s">
        <v>1779</v>
      </c>
      <c r="G1295" s="184" t="s">
        <v>1639</v>
      </c>
      <c r="H1295" s="185">
        <v>1</v>
      </c>
      <c r="I1295" s="186"/>
      <c r="J1295" s="187">
        <f t="shared" si="40"/>
        <v>0</v>
      </c>
      <c r="K1295" s="183" t="s">
        <v>1</v>
      </c>
      <c r="L1295" s="39"/>
      <c r="M1295" s="188" t="s">
        <v>1</v>
      </c>
      <c r="N1295" s="189" t="s">
        <v>42</v>
      </c>
      <c r="O1295" s="71"/>
      <c r="P1295" s="190">
        <f t="shared" si="41"/>
        <v>0</v>
      </c>
      <c r="Q1295" s="190">
        <v>0</v>
      </c>
      <c r="R1295" s="190">
        <f t="shared" si="42"/>
        <v>0</v>
      </c>
      <c r="S1295" s="190">
        <v>0</v>
      </c>
      <c r="T1295" s="191">
        <f t="shared" si="43"/>
        <v>0</v>
      </c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R1295" s="192" t="s">
        <v>157</v>
      </c>
      <c r="AT1295" s="192" t="s">
        <v>152</v>
      </c>
      <c r="AU1295" s="192" t="s">
        <v>84</v>
      </c>
      <c r="AY1295" s="17" t="s">
        <v>150</v>
      </c>
      <c r="BE1295" s="193">
        <f t="shared" si="44"/>
        <v>0</v>
      </c>
      <c r="BF1295" s="193">
        <f t="shared" si="45"/>
        <v>0</v>
      </c>
      <c r="BG1295" s="193">
        <f t="shared" si="46"/>
        <v>0</v>
      </c>
      <c r="BH1295" s="193">
        <f t="shared" si="47"/>
        <v>0</v>
      </c>
      <c r="BI1295" s="193">
        <f t="shared" si="48"/>
        <v>0</v>
      </c>
      <c r="BJ1295" s="17" t="s">
        <v>82</v>
      </c>
      <c r="BK1295" s="193">
        <f t="shared" si="49"/>
        <v>0</v>
      </c>
      <c r="BL1295" s="17" t="s">
        <v>157</v>
      </c>
      <c r="BM1295" s="192" t="s">
        <v>1780</v>
      </c>
    </row>
    <row r="1296" spans="1:65" s="2" customFormat="1" ht="24.2" customHeight="1">
      <c r="A1296" s="34"/>
      <c r="B1296" s="35"/>
      <c r="C1296" s="181" t="s">
        <v>1781</v>
      </c>
      <c r="D1296" s="181" t="s">
        <v>152</v>
      </c>
      <c r="E1296" s="182" t="s">
        <v>1782</v>
      </c>
      <c r="F1296" s="183" t="s">
        <v>1783</v>
      </c>
      <c r="G1296" s="184" t="s">
        <v>1639</v>
      </c>
      <c r="H1296" s="185">
        <v>24</v>
      </c>
      <c r="I1296" s="186"/>
      <c r="J1296" s="187">
        <f t="shared" si="40"/>
        <v>0</v>
      </c>
      <c r="K1296" s="183" t="s">
        <v>1</v>
      </c>
      <c r="L1296" s="39"/>
      <c r="M1296" s="188" t="s">
        <v>1</v>
      </c>
      <c r="N1296" s="189" t="s">
        <v>42</v>
      </c>
      <c r="O1296" s="71"/>
      <c r="P1296" s="190">
        <f t="shared" si="41"/>
        <v>0</v>
      </c>
      <c r="Q1296" s="190">
        <v>0</v>
      </c>
      <c r="R1296" s="190">
        <f t="shared" si="42"/>
        <v>0</v>
      </c>
      <c r="S1296" s="190">
        <v>0</v>
      </c>
      <c r="T1296" s="191">
        <f t="shared" si="43"/>
        <v>0</v>
      </c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R1296" s="192" t="s">
        <v>157</v>
      </c>
      <c r="AT1296" s="192" t="s">
        <v>152</v>
      </c>
      <c r="AU1296" s="192" t="s">
        <v>84</v>
      </c>
      <c r="AY1296" s="17" t="s">
        <v>150</v>
      </c>
      <c r="BE1296" s="193">
        <f t="shared" si="44"/>
        <v>0</v>
      </c>
      <c r="BF1296" s="193">
        <f t="shared" si="45"/>
        <v>0</v>
      </c>
      <c r="BG1296" s="193">
        <f t="shared" si="46"/>
        <v>0</v>
      </c>
      <c r="BH1296" s="193">
        <f t="shared" si="47"/>
        <v>0</v>
      </c>
      <c r="BI1296" s="193">
        <f t="shared" si="48"/>
        <v>0</v>
      </c>
      <c r="BJ1296" s="17" t="s">
        <v>82</v>
      </c>
      <c r="BK1296" s="193">
        <f t="shared" si="49"/>
        <v>0</v>
      </c>
      <c r="BL1296" s="17" t="s">
        <v>157</v>
      </c>
      <c r="BM1296" s="192" t="s">
        <v>1784</v>
      </c>
    </row>
    <row r="1297" spans="1:65" s="2" customFormat="1" ht="24.2" customHeight="1">
      <c r="A1297" s="34"/>
      <c r="B1297" s="35"/>
      <c r="C1297" s="181" t="s">
        <v>1785</v>
      </c>
      <c r="D1297" s="181" t="s">
        <v>152</v>
      </c>
      <c r="E1297" s="182" t="s">
        <v>1786</v>
      </c>
      <c r="F1297" s="183" t="s">
        <v>1787</v>
      </c>
      <c r="G1297" s="184" t="s">
        <v>1639</v>
      </c>
      <c r="H1297" s="185">
        <v>1</v>
      </c>
      <c r="I1297" s="186"/>
      <c r="J1297" s="187">
        <f t="shared" si="40"/>
        <v>0</v>
      </c>
      <c r="K1297" s="183" t="s">
        <v>1</v>
      </c>
      <c r="L1297" s="39"/>
      <c r="M1297" s="188" t="s">
        <v>1</v>
      </c>
      <c r="N1297" s="189" t="s">
        <v>42</v>
      </c>
      <c r="O1297" s="71"/>
      <c r="P1297" s="190">
        <f t="shared" si="41"/>
        <v>0</v>
      </c>
      <c r="Q1297" s="190">
        <v>0</v>
      </c>
      <c r="R1297" s="190">
        <f t="shared" si="42"/>
        <v>0</v>
      </c>
      <c r="S1297" s="190">
        <v>0</v>
      </c>
      <c r="T1297" s="191">
        <f t="shared" si="43"/>
        <v>0</v>
      </c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R1297" s="192" t="s">
        <v>157</v>
      </c>
      <c r="AT1297" s="192" t="s">
        <v>152</v>
      </c>
      <c r="AU1297" s="192" t="s">
        <v>84</v>
      </c>
      <c r="AY1297" s="17" t="s">
        <v>150</v>
      </c>
      <c r="BE1297" s="193">
        <f t="shared" si="44"/>
        <v>0</v>
      </c>
      <c r="BF1297" s="193">
        <f t="shared" si="45"/>
        <v>0</v>
      </c>
      <c r="BG1297" s="193">
        <f t="shared" si="46"/>
        <v>0</v>
      </c>
      <c r="BH1297" s="193">
        <f t="shared" si="47"/>
        <v>0</v>
      </c>
      <c r="BI1297" s="193">
        <f t="shared" si="48"/>
        <v>0</v>
      </c>
      <c r="BJ1297" s="17" t="s">
        <v>82</v>
      </c>
      <c r="BK1297" s="193">
        <f t="shared" si="49"/>
        <v>0</v>
      </c>
      <c r="BL1297" s="17" t="s">
        <v>157</v>
      </c>
      <c r="BM1297" s="192" t="s">
        <v>1788</v>
      </c>
    </row>
    <row r="1298" spans="1:65" s="2" customFormat="1" ht="16.5" customHeight="1">
      <c r="A1298" s="34"/>
      <c r="B1298" s="35"/>
      <c r="C1298" s="181" t="s">
        <v>1789</v>
      </c>
      <c r="D1298" s="181" t="s">
        <v>152</v>
      </c>
      <c r="E1298" s="182" t="s">
        <v>1790</v>
      </c>
      <c r="F1298" s="183" t="s">
        <v>1791</v>
      </c>
      <c r="G1298" s="184" t="s">
        <v>1792</v>
      </c>
      <c r="H1298" s="185">
        <v>1</v>
      </c>
      <c r="I1298" s="186"/>
      <c r="J1298" s="187">
        <f t="shared" si="40"/>
        <v>0</v>
      </c>
      <c r="K1298" s="183" t="s">
        <v>1</v>
      </c>
      <c r="L1298" s="39"/>
      <c r="M1298" s="188" t="s">
        <v>1</v>
      </c>
      <c r="N1298" s="189" t="s">
        <v>42</v>
      </c>
      <c r="O1298" s="71"/>
      <c r="P1298" s="190">
        <f t="shared" si="41"/>
        <v>0</v>
      </c>
      <c r="Q1298" s="190">
        <v>0</v>
      </c>
      <c r="R1298" s="190">
        <f t="shared" si="42"/>
        <v>0</v>
      </c>
      <c r="S1298" s="190">
        <v>0</v>
      </c>
      <c r="T1298" s="191">
        <f t="shared" si="43"/>
        <v>0</v>
      </c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R1298" s="192" t="s">
        <v>157</v>
      </c>
      <c r="AT1298" s="192" t="s">
        <v>152</v>
      </c>
      <c r="AU1298" s="192" t="s">
        <v>84</v>
      </c>
      <c r="AY1298" s="17" t="s">
        <v>150</v>
      </c>
      <c r="BE1298" s="193">
        <f t="shared" si="44"/>
        <v>0</v>
      </c>
      <c r="BF1298" s="193">
        <f t="shared" si="45"/>
        <v>0</v>
      </c>
      <c r="BG1298" s="193">
        <f t="shared" si="46"/>
        <v>0</v>
      </c>
      <c r="BH1298" s="193">
        <f t="shared" si="47"/>
        <v>0</v>
      </c>
      <c r="BI1298" s="193">
        <f t="shared" si="48"/>
        <v>0</v>
      </c>
      <c r="BJ1298" s="17" t="s">
        <v>82</v>
      </c>
      <c r="BK1298" s="193">
        <f t="shared" si="49"/>
        <v>0</v>
      </c>
      <c r="BL1298" s="17" t="s">
        <v>157</v>
      </c>
      <c r="BM1298" s="192" t="s">
        <v>1793</v>
      </c>
    </row>
    <row r="1299" spans="1:65" s="2" customFormat="1" ht="24.2" customHeight="1">
      <c r="A1299" s="34"/>
      <c r="B1299" s="35"/>
      <c r="C1299" s="181" t="s">
        <v>1794</v>
      </c>
      <c r="D1299" s="181" t="s">
        <v>152</v>
      </c>
      <c r="E1299" s="182" t="s">
        <v>1795</v>
      </c>
      <c r="F1299" s="183" t="s">
        <v>1796</v>
      </c>
      <c r="G1299" s="184" t="s">
        <v>1639</v>
      </c>
      <c r="H1299" s="185">
        <v>3</v>
      </c>
      <c r="I1299" s="186"/>
      <c r="J1299" s="187">
        <f t="shared" si="40"/>
        <v>0</v>
      </c>
      <c r="K1299" s="183" t="s">
        <v>1</v>
      </c>
      <c r="L1299" s="39"/>
      <c r="M1299" s="188" t="s">
        <v>1</v>
      </c>
      <c r="N1299" s="189" t="s">
        <v>42</v>
      </c>
      <c r="O1299" s="71"/>
      <c r="P1299" s="190">
        <f t="shared" si="41"/>
        <v>0</v>
      </c>
      <c r="Q1299" s="190">
        <v>0</v>
      </c>
      <c r="R1299" s="190">
        <f t="shared" si="42"/>
        <v>0</v>
      </c>
      <c r="S1299" s="190">
        <v>0</v>
      </c>
      <c r="T1299" s="191">
        <f t="shared" si="43"/>
        <v>0</v>
      </c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R1299" s="192" t="s">
        <v>157</v>
      </c>
      <c r="AT1299" s="192" t="s">
        <v>152</v>
      </c>
      <c r="AU1299" s="192" t="s">
        <v>84</v>
      </c>
      <c r="AY1299" s="17" t="s">
        <v>150</v>
      </c>
      <c r="BE1299" s="193">
        <f t="shared" si="44"/>
        <v>0</v>
      </c>
      <c r="BF1299" s="193">
        <f t="shared" si="45"/>
        <v>0</v>
      </c>
      <c r="BG1299" s="193">
        <f t="shared" si="46"/>
        <v>0</v>
      </c>
      <c r="BH1299" s="193">
        <f t="shared" si="47"/>
        <v>0</v>
      </c>
      <c r="BI1299" s="193">
        <f t="shared" si="48"/>
        <v>0</v>
      </c>
      <c r="BJ1299" s="17" t="s">
        <v>82</v>
      </c>
      <c r="BK1299" s="193">
        <f t="shared" si="49"/>
        <v>0</v>
      </c>
      <c r="BL1299" s="17" t="s">
        <v>157</v>
      </c>
      <c r="BM1299" s="192" t="s">
        <v>1797</v>
      </c>
    </row>
    <row r="1300" spans="1:65" s="2" customFormat="1" ht="33" customHeight="1">
      <c r="A1300" s="34"/>
      <c r="B1300" s="35"/>
      <c r="C1300" s="181" t="s">
        <v>1798</v>
      </c>
      <c r="D1300" s="181" t="s">
        <v>152</v>
      </c>
      <c r="E1300" s="182" t="s">
        <v>1799</v>
      </c>
      <c r="F1300" s="183" t="s">
        <v>1800</v>
      </c>
      <c r="G1300" s="184" t="s">
        <v>1639</v>
      </c>
      <c r="H1300" s="185">
        <v>1</v>
      </c>
      <c r="I1300" s="186"/>
      <c r="J1300" s="187">
        <f t="shared" si="40"/>
        <v>0</v>
      </c>
      <c r="K1300" s="183" t="s">
        <v>1</v>
      </c>
      <c r="L1300" s="39"/>
      <c r="M1300" s="188" t="s">
        <v>1</v>
      </c>
      <c r="N1300" s="189" t="s">
        <v>42</v>
      </c>
      <c r="O1300" s="71"/>
      <c r="P1300" s="190">
        <f t="shared" si="41"/>
        <v>0</v>
      </c>
      <c r="Q1300" s="190">
        <v>0</v>
      </c>
      <c r="R1300" s="190">
        <f t="shared" si="42"/>
        <v>0</v>
      </c>
      <c r="S1300" s="190">
        <v>0</v>
      </c>
      <c r="T1300" s="191">
        <f t="shared" si="43"/>
        <v>0</v>
      </c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R1300" s="192" t="s">
        <v>157</v>
      </c>
      <c r="AT1300" s="192" t="s">
        <v>152</v>
      </c>
      <c r="AU1300" s="192" t="s">
        <v>84</v>
      </c>
      <c r="AY1300" s="17" t="s">
        <v>150</v>
      </c>
      <c r="BE1300" s="193">
        <f t="shared" si="44"/>
        <v>0</v>
      </c>
      <c r="BF1300" s="193">
        <f t="shared" si="45"/>
        <v>0</v>
      </c>
      <c r="BG1300" s="193">
        <f t="shared" si="46"/>
        <v>0</v>
      </c>
      <c r="BH1300" s="193">
        <f t="shared" si="47"/>
        <v>0</v>
      </c>
      <c r="BI1300" s="193">
        <f t="shared" si="48"/>
        <v>0</v>
      </c>
      <c r="BJ1300" s="17" t="s">
        <v>82</v>
      </c>
      <c r="BK1300" s="193">
        <f t="shared" si="49"/>
        <v>0</v>
      </c>
      <c r="BL1300" s="17" t="s">
        <v>157</v>
      </c>
      <c r="BM1300" s="192" t="s">
        <v>1801</v>
      </c>
    </row>
    <row r="1301" spans="1:65" s="2" customFormat="1" ht="24.2" customHeight="1">
      <c r="A1301" s="34"/>
      <c r="B1301" s="35"/>
      <c r="C1301" s="181" t="s">
        <v>1802</v>
      </c>
      <c r="D1301" s="181" t="s">
        <v>152</v>
      </c>
      <c r="E1301" s="182" t="s">
        <v>1803</v>
      </c>
      <c r="F1301" s="183" t="s">
        <v>1804</v>
      </c>
      <c r="G1301" s="184" t="s">
        <v>1639</v>
      </c>
      <c r="H1301" s="185">
        <v>16</v>
      </c>
      <c r="I1301" s="186"/>
      <c r="J1301" s="187">
        <f t="shared" si="40"/>
        <v>0</v>
      </c>
      <c r="K1301" s="183" t="s">
        <v>1</v>
      </c>
      <c r="L1301" s="39"/>
      <c r="M1301" s="188" t="s">
        <v>1</v>
      </c>
      <c r="N1301" s="189" t="s">
        <v>42</v>
      </c>
      <c r="O1301" s="71"/>
      <c r="P1301" s="190">
        <f t="shared" si="41"/>
        <v>0</v>
      </c>
      <c r="Q1301" s="190">
        <v>0</v>
      </c>
      <c r="R1301" s="190">
        <f t="shared" si="42"/>
        <v>0</v>
      </c>
      <c r="S1301" s="190">
        <v>0</v>
      </c>
      <c r="T1301" s="191">
        <f t="shared" si="43"/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192" t="s">
        <v>157</v>
      </c>
      <c r="AT1301" s="192" t="s">
        <v>152</v>
      </c>
      <c r="AU1301" s="192" t="s">
        <v>84</v>
      </c>
      <c r="AY1301" s="17" t="s">
        <v>150</v>
      </c>
      <c r="BE1301" s="193">
        <f t="shared" si="44"/>
        <v>0</v>
      </c>
      <c r="BF1301" s="193">
        <f t="shared" si="45"/>
        <v>0</v>
      </c>
      <c r="BG1301" s="193">
        <f t="shared" si="46"/>
        <v>0</v>
      </c>
      <c r="BH1301" s="193">
        <f t="shared" si="47"/>
        <v>0</v>
      </c>
      <c r="BI1301" s="193">
        <f t="shared" si="48"/>
        <v>0</v>
      </c>
      <c r="BJ1301" s="17" t="s">
        <v>82</v>
      </c>
      <c r="BK1301" s="193">
        <f t="shared" si="49"/>
        <v>0</v>
      </c>
      <c r="BL1301" s="17" t="s">
        <v>157</v>
      </c>
      <c r="BM1301" s="192" t="s">
        <v>1805</v>
      </c>
    </row>
    <row r="1302" spans="1:65" s="2" customFormat="1" ht="24.2" customHeight="1">
      <c r="A1302" s="34"/>
      <c r="B1302" s="35"/>
      <c r="C1302" s="181" t="s">
        <v>1806</v>
      </c>
      <c r="D1302" s="181" t="s">
        <v>152</v>
      </c>
      <c r="E1302" s="182" t="s">
        <v>1807</v>
      </c>
      <c r="F1302" s="183" t="s">
        <v>1808</v>
      </c>
      <c r="G1302" s="184" t="s">
        <v>1639</v>
      </c>
      <c r="H1302" s="185">
        <v>19</v>
      </c>
      <c r="I1302" s="186"/>
      <c r="J1302" s="187">
        <f t="shared" si="40"/>
        <v>0</v>
      </c>
      <c r="K1302" s="183" t="s">
        <v>1</v>
      </c>
      <c r="L1302" s="39"/>
      <c r="M1302" s="188" t="s">
        <v>1</v>
      </c>
      <c r="N1302" s="189" t="s">
        <v>42</v>
      </c>
      <c r="O1302" s="71"/>
      <c r="P1302" s="190">
        <f t="shared" si="41"/>
        <v>0</v>
      </c>
      <c r="Q1302" s="190">
        <v>0</v>
      </c>
      <c r="R1302" s="190">
        <f t="shared" si="42"/>
        <v>0</v>
      </c>
      <c r="S1302" s="190">
        <v>0</v>
      </c>
      <c r="T1302" s="191">
        <f t="shared" si="43"/>
        <v>0</v>
      </c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R1302" s="192" t="s">
        <v>157</v>
      </c>
      <c r="AT1302" s="192" t="s">
        <v>152</v>
      </c>
      <c r="AU1302" s="192" t="s">
        <v>84</v>
      </c>
      <c r="AY1302" s="17" t="s">
        <v>150</v>
      </c>
      <c r="BE1302" s="193">
        <f t="shared" si="44"/>
        <v>0</v>
      </c>
      <c r="BF1302" s="193">
        <f t="shared" si="45"/>
        <v>0</v>
      </c>
      <c r="BG1302" s="193">
        <f t="shared" si="46"/>
        <v>0</v>
      </c>
      <c r="BH1302" s="193">
        <f t="shared" si="47"/>
        <v>0</v>
      </c>
      <c r="BI1302" s="193">
        <f t="shared" si="48"/>
        <v>0</v>
      </c>
      <c r="BJ1302" s="17" t="s">
        <v>82</v>
      </c>
      <c r="BK1302" s="193">
        <f t="shared" si="49"/>
        <v>0</v>
      </c>
      <c r="BL1302" s="17" t="s">
        <v>157</v>
      </c>
      <c r="BM1302" s="192" t="s">
        <v>1809</v>
      </c>
    </row>
    <row r="1303" spans="1:65" s="2" customFormat="1" ht="24.2" customHeight="1">
      <c r="A1303" s="34"/>
      <c r="B1303" s="35"/>
      <c r="C1303" s="181" t="s">
        <v>1810</v>
      </c>
      <c r="D1303" s="181" t="s">
        <v>152</v>
      </c>
      <c r="E1303" s="182" t="s">
        <v>1811</v>
      </c>
      <c r="F1303" s="183" t="s">
        <v>1812</v>
      </c>
      <c r="G1303" s="184" t="s">
        <v>1639</v>
      </c>
      <c r="H1303" s="185">
        <v>4</v>
      </c>
      <c r="I1303" s="186"/>
      <c r="J1303" s="187">
        <f t="shared" si="40"/>
        <v>0</v>
      </c>
      <c r="K1303" s="183" t="s">
        <v>1</v>
      </c>
      <c r="L1303" s="39"/>
      <c r="M1303" s="188" t="s">
        <v>1</v>
      </c>
      <c r="N1303" s="189" t="s">
        <v>42</v>
      </c>
      <c r="O1303" s="71"/>
      <c r="P1303" s="190">
        <f t="shared" si="41"/>
        <v>0</v>
      </c>
      <c r="Q1303" s="190">
        <v>0</v>
      </c>
      <c r="R1303" s="190">
        <f t="shared" si="42"/>
        <v>0</v>
      </c>
      <c r="S1303" s="190">
        <v>0</v>
      </c>
      <c r="T1303" s="191">
        <f t="shared" si="43"/>
        <v>0</v>
      </c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R1303" s="192" t="s">
        <v>157</v>
      </c>
      <c r="AT1303" s="192" t="s">
        <v>152</v>
      </c>
      <c r="AU1303" s="192" t="s">
        <v>84</v>
      </c>
      <c r="AY1303" s="17" t="s">
        <v>150</v>
      </c>
      <c r="BE1303" s="193">
        <f t="shared" si="44"/>
        <v>0</v>
      </c>
      <c r="BF1303" s="193">
        <f t="shared" si="45"/>
        <v>0</v>
      </c>
      <c r="BG1303" s="193">
        <f t="shared" si="46"/>
        <v>0</v>
      </c>
      <c r="BH1303" s="193">
        <f t="shared" si="47"/>
        <v>0</v>
      </c>
      <c r="BI1303" s="193">
        <f t="shared" si="48"/>
        <v>0</v>
      </c>
      <c r="BJ1303" s="17" t="s">
        <v>82</v>
      </c>
      <c r="BK1303" s="193">
        <f t="shared" si="49"/>
        <v>0</v>
      </c>
      <c r="BL1303" s="17" t="s">
        <v>157</v>
      </c>
      <c r="BM1303" s="192" t="s">
        <v>1813</v>
      </c>
    </row>
    <row r="1304" spans="1:65" s="2" customFormat="1" ht="24.2" customHeight="1">
      <c r="A1304" s="34"/>
      <c r="B1304" s="35"/>
      <c r="C1304" s="181" t="s">
        <v>1814</v>
      </c>
      <c r="D1304" s="181" t="s">
        <v>152</v>
      </c>
      <c r="E1304" s="182" t="s">
        <v>1815</v>
      </c>
      <c r="F1304" s="183" t="s">
        <v>1816</v>
      </c>
      <c r="G1304" s="184" t="s">
        <v>1639</v>
      </c>
      <c r="H1304" s="185">
        <v>4</v>
      </c>
      <c r="I1304" s="186"/>
      <c r="J1304" s="187">
        <f t="shared" si="40"/>
        <v>0</v>
      </c>
      <c r="K1304" s="183" t="s">
        <v>1</v>
      </c>
      <c r="L1304" s="39"/>
      <c r="M1304" s="188" t="s">
        <v>1</v>
      </c>
      <c r="N1304" s="189" t="s">
        <v>42</v>
      </c>
      <c r="O1304" s="71"/>
      <c r="P1304" s="190">
        <f t="shared" si="41"/>
        <v>0</v>
      </c>
      <c r="Q1304" s="190">
        <v>0</v>
      </c>
      <c r="R1304" s="190">
        <f t="shared" si="42"/>
        <v>0</v>
      </c>
      <c r="S1304" s="190">
        <v>0</v>
      </c>
      <c r="T1304" s="191">
        <f t="shared" si="43"/>
        <v>0</v>
      </c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R1304" s="192" t="s">
        <v>157</v>
      </c>
      <c r="AT1304" s="192" t="s">
        <v>152</v>
      </c>
      <c r="AU1304" s="192" t="s">
        <v>84</v>
      </c>
      <c r="AY1304" s="17" t="s">
        <v>150</v>
      </c>
      <c r="BE1304" s="193">
        <f t="shared" si="44"/>
        <v>0</v>
      </c>
      <c r="BF1304" s="193">
        <f t="shared" si="45"/>
        <v>0</v>
      </c>
      <c r="BG1304" s="193">
        <f t="shared" si="46"/>
        <v>0</v>
      </c>
      <c r="BH1304" s="193">
        <f t="shared" si="47"/>
        <v>0</v>
      </c>
      <c r="BI1304" s="193">
        <f t="shared" si="48"/>
        <v>0</v>
      </c>
      <c r="BJ1304" s="17" t="s">
        <v>82</v>
      </c>
      <c r="BK1304" s="193">
        <f t="shared" si="49"/>
        <v>0</v>
      </c>
      <c r="BL1304" s="17" t="s">
        <v>157</v>
      </c>
      <c r="BM1304" s="192" t="s">
        <v>1817</v>
      </c>
    </row>
    <row r="1305" spans="1:65" s="2" customFormat="1" ht="24.2" customHeight="1">
      <c r="A1305" s="34"/>
      <c r="B1305" s="35"/>
      <c r="C1305" s="181" t="s">
        <v>1818</v>
      </c>
      <c r="D1305" s="181" t="s">
        <v>152</v>
      </c>
      <c r="E1305" s="182" t="s">
        <v>1819</v>
      </c>
      <c r="F1305" s="183" t="s">
        <v>1820</v>
      </c>
      <c r="G1305" s="184" t="s">
        <v>1639</v>
      </c>
      <c r="H1305" s="185">
        <v>4</v>
      </c>
      <c r="I1305" s="186"/>
      <c r="J1305" s="187">
        <f t="shared" si="40"/>
        <v>0</v>
      </c>
      <c r="K1305" s="183" t="s">
        <v>1</v>
      </c>
      <c r="L1305" s="39"/>
      <c r="M1305" s="188" t="s">
        <v>1</v>
      </c>
      <c r="N1305" s="189" t="s">
        <v>42</v>
      </c>
      <c r="O1305" s="71"/>
      <c r="P1305" s="190">
        <f t="shared" si="41"/>
        <v>0</v>
      </c>
      <c r="Q1305" s="190">
        <v>0</v>
      </c>
      <c r="R1305" s="190">
        <f t="shared" si="42"/>
        <v>0</v>
      </c>
      <c r="S1305" s="190">
        <v>0</v>
      </c>
      <c r="T1305" s="191">
        <f t="shared" si="43"/>
        <v>0</v>
      </c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R1305" s="192" t="s">
        <v>157</v>
      </c>
      <c r="AT1305" s="192" t="s">
        <v>152</v>
      </c>
      <c r="AU1305" s="192" t="s">
        <v>84</v>
      </c>
      <c r="AY1305" s="17" t="s">
        <v>150</v>
      </c>
      <c r="BE1305" s="193">
        <f t="shared" si="44"/>
        <v>0</v>
      </c>
      <c r="BF1305" s="193">
        <f t="shared" si="45"/>
        <v>0</v>
      </c>
      <c r="BG1305" s="193">
        <f t="shared" si="46"/>
        <v>0</v>
      </c>
      <c r="BH1305" s="193">
        <f t="shared" si="47"/>
        <v>0</v>
      </c>
      <c r="BI1305" s="193">
        <f t="shared" si="48"/>
        <v>0</v>
      </c>
      <c r="BJ1305" s="17" t="s">
        <v>82</v>
      </c>
      <c r="BK1305" s="193">
        <f t="shared" si="49"/>
        <v>0</v>
      </c>
      <c r="BL1305" s="17" t="s">
        <v>157</v>
      </c>
      <c r="BM1305" s="192" t="s">
        <v>1821</v>
      </c>
    </row>
    <row r="1306" spans="1:65" s="2" customFormat="1" ht="24.2" customHeight="1">
      <c r="A1306" s="34"/>
      <c r="B1306" s="35"/>
      <c r="C1306" s="181" t="s">
        <v>1822</v>
      </c>
      <c r="D1306" s="181" t="s">
        <v>152</v>
      </c>
      <c r="E1306" s="182" t="s">
        <v>1823</v>
      </c>
      <c r="F1306" s="183" t="s">
        <v>1824</v>
      </c>
      <c r="G1306" s="184" t="s">
        <v>1639</v>
      </c>
      <c r="H1306" s="185">
        <v>2</v>
      </c>
      <c r="I1306" s="186"/>
      <c r="J1306" s="187">
        <f t="shared" si="40"/>
        <v>0</v>
      </c>
      <c r="K1306" s="183" t="s">
        <v>1</v>
      </c>
      <c r="L1306" s="39"/>
      <c r="M1306" s="188" t="s">
        <v>1</v>
      </c>
      <c r="N1306" s="189" t="s">
        <v>42</v>
      </c>
      <c r="O1306" s="71"/>
      <c r="P1306" s="190">
        <f t="shared" si="41"/>
        <v>0</v>
      </c>
      <c r="Q1306" s="190">
        <v>0</v>
      </c>
      <c r="R1306" s="190">
        <f t="shared" si="42"/>
        <v>0</v>
      </c>
      <c r="S1306" s="190">
        <v>0</v>
      </c>
      <c r="T1306" s="191">
        <f t="shared" si="43"/>
        <v>0</v>
      </c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R1306" s="192" t="s">
        <v>157</v>
      </c>
      <c r="AT1306" s="192" t="s">
        <v>152</v>
      </c>
      <c r="AU1306" s="192" t="s">
        <v>84</v>
      </c>
      <c r="AY1306" s="17" t="s">
        <v>150</v>
      </c>
      <c r="BE1306" s="193">
        <f t="shared" si="44"/>
        <v>0</v>
      </c>
      <c r="BF1306" s="193">
        <f t="shared" si="45"/>
        <v>0</v>
      </c>
      <c r="BG1306" s="193">
        <f t="shared" si="46"/>
        <v>0</v>
      </c>
      <c r="BH1306" s="193">
        <f t="shared" si="47"/>
        <v>0</v>
      </c>
      <c r="BI1306" s="193">
        <f t="shared" si="48"/>
        <v>0</v>
      </c>
      <c r="BJ1306" s="17" t="s">
        <v>82</v>
      </c>
      <c r="BK1306" s="193">
        <f t="shared" si="49"/>
        <v>0</v>
      </c>
      <c r="BL1306" s="17" t="s">
        <v>157</v>
      </c>
      <c r="BM1306" s="192" t="s">
        <v>1825</v>
      </c>
    </row>
    <row r="1307" spans="1:65" s="2" customFormat="1" ht="24.2" customHeight="1">
      <c r="A1307" s="34"/>
      <c r="B1307" s="35"/>
      <c r="C1307" s="181" t="s">
        <v>1826</v>
      </c>
      <c r="D1307" s="181" t="s">
        <v>152</v>
      </c>
      <c r="E1307" s="182" t="s">
        <v>1827</v>
      </c>
      <c r="F1307" s="183" t="s">
        <v>1828</v>
      </c>
      <c r="G1307" s="184" t="s">
        <v>1639</v>
      </c>
      <c r="H1307" s="185">
        <v>2</v>
      </c>
      <c r="I1307" s="186"/>
      <c r="J1307" s="187">
        <f t="shared" si="40"/>
        <v>0</v>
      </c>
      <c r="K1307" s="183" t="s">
        <v>1</v>
      </c>
      <c r="L1307" s="39"/>
      <c r="M1307" s="188" t="s">
        <v>1</v>
      </c>
      <c r="N1307" s="189" t="s">
        <v>42</v>
      </c>
      <c r="O1307" s="71"/>
      <c r="P1307" s="190">
        <f t="shared" si="41"/>
        <v>0</v>
      </c>
      <c r="Q1307" s="190">
        <v>0</v>
      </c>
      <c r="R1307" s="190">
        <f t="shared" si="42"/>
        <v>0</v>
      </c>
      <c r="S1307" s="190">
        <v>0</v>
      </c>
      <c r="T1307" s="191">
        <f t="shared" si="43"/>
        <v>0</v>
      </c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R1307" s="192" t="s">
        <v>157</v>
      </c>
      <c r="AT1307" s="192" t="s">
        <v>152</v>
      </c>
      <c r="AU1307" s="192" t="s">
        <v>84</v>
      </c>
      <c r="AY1307" s="17" t="s">
        <v>150</v>
      </c>
      <c r="BE1307" s="193">
        <f t="shared" si="44"/>
        <v>0</v>
      </c>
      <c r="BF1307" s="193">
        <f t="shared" si="45"/>
        <v>0</v>
      </c>
      <c r="BG1307" s="193">
        <f t="shared" si="46"/>
        <v>0</v>
      </c>
      <c r="BH1307" s="193">
        <f t="shared" si="47"/>
        <v>0</v>
      </c>
      <c r="BI1307" s="193">
        <f t="shared" si="48"/>
        <v>0</v>
      </c>
      <c r="BJ1307" s="17" t="s">
        <v>82</v>
      </c>
      <c r="BK1307" s="193">
        <f t="shared" si="49"/>
        <v>0</v>
      </c>
      <c r="BL1307" s="17" t="s">
        <v>157</v>
      </c>
      <c r="BM1307" s="192" t="s">
        <v>1829</v>
      </c>
    </row>
    <row r="1308" spans="1:65" s="2" customFormat="1" ht="24.2" customHeight="1">
      <c r="A1308" s="34"/>
      <c r="B1308" s="35"/>
      <c r="C1308" s="181" t="s">
        <v>1830</v>
      </c>
      <c r="D1308" s="181" t="s">
        <v>152</v>
      </c>
      <c r="E1308" s="182" t="s">
        <v>1831</v>
      </c>
      <c r="F1308" s="183" t="s">
        <v>1832</v>
      </c>
      <c r="G1308" s="184" t="s">
        <v>1639</v>
      </c>
      <c r="H1308" s="185">
        <v>1</v>
      </c>
      <c r="I1308" s="186"/>
      <c r="J1308" s="187">
        <f t="shared" si="40"/>
        <v>0</v>
      </c>
      <c r="K1308" s="183" t="s">
        <v>1</v>
      </c>
      <c r="L1308" s="39"/>
      <c r="M1308" s="188" t="s">
        <v>1</v>
      </c>
      <c r="N1308" s="189" t="s">
        <v>42</v>
      </c>
      <c r="O1308" s="71"/>
      <c r="P1308" s="190">
        <f t="shared" si="41"/>
        <v>0</v>
      </c>
      <c r="Q1308" s="190">
        <v>0</v>
      </c>
      <c r="R1308" s="190">
        <f t="shared" si="42"/>
        <v>0</v>
      </c>
      <c r="S1308" s="190">
        <v>0</v>
      </c>
      <c r="T1308" s="191">
        <f t="shared" si="43"/>
        <v>0</v>
      </c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R1308" s="192" t="s">
        <v>157</v>
      </c>
      <c r="AT1308" s="192" t="s">
        <v>152</v>
      </c>
      <c r="AU1308" s="192" t="s">
        <v>84</v>
      </c>
      <c r="AY1308" s="17" t="s">
        <v>150</v>
      </c>
      <c r="BE1308" s="193">
        <f t="shared" si="44"/>
        <v>0</v>
      </c>
      <c r="BF1308" s="193">
        <f t="shared" si="45"/>
        <v>0</v>
      </c>
      <c r="BG1308" s="193">
        <f t="shared" si="46"/>
        <v>0</v>
      </c>
      <c r="BH1308" s="193">
        <f t="shared" si="47"/>
        <v>0</v>
      </c>
      <c r="BI1308" s="193">
        <f t="shared" si="48"/>
        <v>0</v>
      </c>
      <c r="BJ1308" s="17" t="s">
        <v>82</v>
      </c>
      <c r="BK1308" s="193">
        <f t="shared" si="49"/>
        <v>0</v>
      </c>
      <c r="BL1308" s="17" t="s">
        <v>157</v>
      </c>
      <c r="BM1308" s="192" t="s">
        <v>1833</v>
      </c>
    </row>
    <row r="1309" spans="1:65" s="2" customFormat="1" ht="24.2" customHeight="1">
      <c r="A1309" s="34"/>
      <c r="B1309" s="35"/>
      <c r="C1309" s="181" t="s">
        <v>1834</v>
      </c>
      <c r="D1309" s="181" t="s">
        <v>152</v>
      </c>
      <c r="E1309" s="182" t="s">
        <v>1835</v>
      </c>
      <c r="F1309" s="183" t="s">
        <v>1836</v>
      </c>
      <c r="G1309" s="184" t="s">
        <v>1639</v>
      </c>
      <c r="H1309" s="185">
        <v>3</v>
      </c>
      <c r="I1309" s="186"/>
      <c r="J1309" s="187">
        <f t="shared" si="40"/>
        <v>0</v>
      </c>
      <c r="K1309" s="183" t="s">
        <v>1</v>
      </c>
      <c r="L1309" s="39"/>
      <c r="M1309" s="188" t="s">
        <v>1</v>
      </c>
      <c r="N1309" s="189" t="s">
        <v>42</v>
      </c>
      <c r="O1309" s="71"/>
      <c r="P1309" s="190">
        <f t="shared" si="41"/>
        <v>0</v>
      </c>
      <c r="Q1309" s="190">
        <v>0</v>
      </c>
      <c r="R1309" s="190">
        <f t="shared" si="42"/>
        <v>0</v>
      </c>
      <c r="S1309" s="190">
        <v>0</v>
      </c>
      <c r="T1309" s="191">
        <f t="shared" si="43"/>
        <v>0</v>
      </c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  <c r="AR1309" s="192" t="s">
        <v>157</v>
      </c>
      <c r="AT1309" s="192" t="s">
        <v>152</v>
      </c>
      <c r="AU1309" s="192" t="s">
        <v>84</v>
      </c>
      <c r="AY1309" s="17" t="s">
        <v>150</v>
      </c>
      <c r="BE1309" s="193">
        <f t="shared" si="44"/>
        <v>0</v>
      </c>
      <c r="BF1309" s="193">
        <f t="shared" si="45"/>
        <v>0</v>
      </c>
      <c r="BG1309" s="193">
        <f t="shared" si="46"/>
        <v>0</v>
      </c>
      <c r="BH1309" s="193">
        <f t="shared" si="47"/>
        <v>0</v>
      </c>
      <c r="BI1309" s="193">
        <f t="shared" si="48"/>
        <v>0</v>
      </c>
      <c r="BJ1309" s="17" t="s">
        <v>82</v>
      </c>
      <c r="BK1309" s="193">
        <f t="shared" si="49"/>
        <v>0</v>
      </c>
      <c r="BL1309" s="17" t="s">
        <v>157</v>
      </c>
      <c r="BM1309" s="192" t="s">
        <v>1837</v>
      </c>
    </row>
    <row r="1310" spans="1:65" s="2" customFormat="1" ht="16.5" customHeight="1">
      <c r="A1310" s="34"/>
      <c r="B1310" s="35"/>
      <c r="C1310" s="181" t="s">
        <v>1838</v>
      </c>
      <c r="D1310" s="181" t="s">
        <v>152</v>
      </c>
      <c r="E1310" s="182" t="s">
        <v>1839</v>
      </c>
      <c r="F1310" s="183" t="s">
        <v>1840</v>
      </c>
      <c r="G1310" s="184" t="s">
        <v>1639</v>
      </c>
      <c r="H1310" s="185">
        <v>4</v>
      </c>
      <c r="I1310" s="186"/>
      <c r="J1310" s="187">
        <f t="shared" si="40"/>
        <v>0</v>
      </c>
      <c r="K1310" s="183" t="s">
        <v>1</v>
      </c>
      <c r="L1310" s="39"/>
      <c r="M1310" s="188" t="s">
        <v>1</v>
      </c>
      <c r="N1310" s="189" t="s">
        <v>42</v>
      </c>
      <c r="O1310" s="71"/>
      <c r="P1310" s="190">
        <f t="shared" si="41"/>
        <v>0</v>
      </c>
      <c r="Q1310" s="190">
        <v>0</v>
      </c>
      <c r="R1310" s="190">
        <f t="shared" si="42"/>
        <v>0</v>
      </c>
      <c r="S1310" s="190">
        <v>0</v>
      </c>
      <c r="T1310" s="191">
        <f t="shared" si="43"/>
        <v>0</v>
      </c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R1310" s="192" t="s">
        <v>157</v>
      </c>
      <c r="AT1310" s="192" t="s">
        <v>152</v>
      </c>
      <c r="AU1310" s="192" t="s">
        <v>84</v>
      </c>
      <c r="AY1310" s="17" t="s">
        <v>150</v>
      </c>
      <c r="BE1310" s="193">
        <f t="shared" si="44"/>
        <v>0</v>
      </c>
      <c r="BF1310" s="193">
        <f t="shared" si="45"/>
        <v>0</v>
      </c>
      <c r="BG1310" s="193">
        <f t="shared" si="46"/>
        <v>0</v>
      </c>
      <c r="BH1310" s="193">
        <f t="shared" si="47"/>
        <v>0</v>
      </c>
      <c r="BI1310" s="193">
        <f t="shared" si="48"/>
        <v>0</v>
      </c>
      <c r="BJ1310" s="17" t="s">
        <v>82</v>
      </c>
      <c r="BK1310" s="193">
        <f t="shared" si="49"/>
        <v>0</v>
      </c>
      <c r="BL1310" s="17" t="s">
        <v>157</v>
      </c>
      <c r="BM1310" s="192" t="s">
        <v>1841</v>
      </c>
    </row>
    <row r="1311" spans="1:65" s="2" customFormat="1" ht="21.75" customHeight="1">
      <c r="A1311" s="34"/>
      <c r="B1311" s="35"/>
      <c r="C1311" s="181" t="s">
        <v>1842</v>
      </c>
      <c r="D1311" s="181" t="s">
        <v>152</v>
      </c>
      <c r="E1311" s="182" t="s">
        <v>1843</v>
      </c>
      <c r="F1311" s="183" t="s">
        <v>1844</v>
      </c>
      <c r="G1311" s="184" t="s">
        <v>1639</v>
      </c>
      <c r="H1311" s="185">
        <v>1</v>
      </c>
      <c r="I1311" s="186"/>
      <c r="J1311" s="187">
        <f t="shared" si="40"/>
        <v>0</v>
      </c>
      <c r="K1311" s="183" t="s">
        <v>1</v>
      </c>
      <c r="L1311" s="39"/>
      <c r="M1311" s="188" t="s">
        <v>1</v>
      </c>
      <c r="N1311" s="189" t="s">
        <v>42</v>
      </c>
      <c r="O1311" s="71"/>
      <c r="P1311" s="190">
        <f t="shared" si="41"/>
        <v>0</v>
      </c>
      <c r="Q1311" s="190">
        <v>0</v>
      </c>
      <c r="R1311" s="190">
        <f t="shared" si="42"/>
        <v>0</v>
      </c>
      <c r="S1311" s="190">
        <v>0</v>
      </c>
      <c r="T1311" s="191">
        <f t="shared" si="43"/>
        <v>0</v>
      </c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R1311" s="192" t="s">
        <v>157</v>
      </c>
      <c r="AT1311" s="192" t="s">
        <v>152</v>
      </c>
      <c r="AU1311" s="192" t="s">
        <v>84</v>
      </c>
      <c r="AY1311" s="17" t="s">
        <v>150</v>
      </c>
      <c r="BE1311" s="193">
        <f t="shared" si="44"/>
        <v>0</v>
      </c>
      <c r="BF1311" s="193">
        <f t="shared" si="45"/>
        <v>0</v>
      </c>
      <c r="BG1311" s="193">
        <f t="shared" si="46"/>
        <v>0</v>
      </c>
      <c r="BH1311" s="193">
        <f t="shared" si="47"/>
        <v>0</v>
      </c>
      <c r="BI1311" s="193">
        <f t="shared" si="48"/>
        <v>0</v>
      </c>
      <c r="BJ1311" s="17" t="s">
        <v>82</v>
      </c>
      <c r="BK1311" s="193">
        <f t="shared" si="49"/>
        <v>0</v>
      </c>
      <c r="BL1311" s="17" t="s">
        <v>157</v>
      </c>
      <c r="BM1311" s="192" t="s">
        <v>1845</v>
      </c>
    </row>
    <row r="1312" spans="1:65" s="2" customFormat="1" ht="16.5" customHeight="1">
      <c r="A1312" s="34"/>
      <c r="B1312" s="35"/>
      <c r="C1312" s="181" t="s">
        <v>1846</v>
      </c>
      <c r="D1312" s="181" t="s">
        <v>152</v>
      </c>
      <c r="E1312" s="182" t="s">
        <v>1847</v>
      </c>
      <c r="F1312" s="183" t="s">
        <v>1848</v>
      </c>
      <c r="G1312" s="184" t="s">
        <v>1639</v>
      </c>
      <c r="H1312" s="185">
        <v>143</v>
      </c>
      <c r="I1312" s="186"/>
      <c r="J1312" s="187">
        <f t="shared" si="40"/>
        <v>0</v>
      </c>
      <c r="K1312" s="183" t="s">
        <v>1</v>
      </c>
      <c r="L1312" s="39"/>
      <c r="M1312" s="188" t="s">
        <v>1</v>
      </c>
      <c r="N1312" s="189" t="s">
        <v>42</v>
      </c>
      <c r="O1312" s="71"/>
      <c r="P1312" s="190">
        <f t="shared" si="41"/>
        <v>0</v>
      </c>
      <c r="Q1312" s="190">
        <v>0</v>
      </c>
      <c r="R1312" s="190">
        <f t="shared" si="42"/>
        <v>0</v>
      </c>
      <c r="S1312" s="190">
        <v>0</v>
      </c>
      <c r="T1312" s="191">
        <f t="shared" si="43"/>
        <v>0</v>
      </c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R1312" s="192" t="s">
        <v>157</v>
      </c>
      <c r="AT1312" s="192" t="s">
        <v>152</v>
      </c>
      <c r="AU1312" s="192" t="s">
        <v>84</v>
      </c>
      <c r="AY1312" s="17" t="s">
        <v>150</v>
      </c>
      <c r="BE1312" s="193">
        <f t="shared" si="44"/>
        <v>0</v>
      </c>
      <c r="BF1312" s="193">
        <f t="shared" si="45"/>
        <v>0</v>
      </c>
      <c r="BG1312" s="193">
        <f t="shared" si="46"/>
        <v>0</v>
      </c>
      <c r="BH1312" s="193">
        <f t="shared" si="47"/>
        <v>0</v>
      </c>
      <c r="BI1312" s="193">
        <f t="shared" si="48"/>
        <v>0</v>
      </c>
      <c r="BJ1312" s="17" t="s">
        <v>82</v>
      </c>
      <c r="BK1312" s="193">
        <f t="shared" si="49"/>
        <v>0</v>
      </c>
      <c r="BL1312" s="17" t="s">
        <v>157</v>
      </c>
      <c r="BM1312" s="192" t="s">
        <v>1849</v>
      </c>
    </row>
    <row r="1313" spans="1:65" s="2" customFormat="1" ht="16.5" customHeight="1">
      <c r="A1313" s="34"/>
      <c r="B1313" s="35"/>
      <c r="C1313" s="181" t="s">
        <v>1850</v>
      </c>
      <c r="D1313" s="181" t="s">
        <v>152</v>
      </c>
      <c r="E1313" s="182" t="s">
        <v>1851</v>
      </c>
      <c r="F1313" s="183" t="s">
        <v>1852</v>
      </c>
      <c r="G1313" s="184" t="s">
        <v>1639</v>
      </c>
      <c r="H1313" s="185">
        <v>78</v>
      </c>
      <c r="I1313" s="186"/>
      <c r="J1313" s="187">
        <f t="shared" si="40"/>
        <v>0</v>
      </c>
      <c r="K1313" s="183" t="s">
        <v>1</v>
      </c>
      <c r="L1313" s="39"/>
      <c r="M1313" s="188" t="s">
        <v>1</v>
      </c>
      <c r="N1313" s="189" t="s">
        <v>42</v>
      </c>
      <c r="O1313" s="71"/>
      <c r="P1313" s="190">
        <f t="shared" si="41"/>
        <v>0</v>
      </c>
      <c r="Q1313" s="190">
        <v>0</v>
      </c>
      <c r="R1313" s="190">
        <f t="shared" si="42"/>
        <v>0</v>
      </c>
      <c r="S1313" s="190">
        <v>0</v>
      </c>
      <c r="T1313" s="191">
        <f t="shared" si="43"/>
        <v>0</v>
      </c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R1313" s="192" t="s">
        <v>157</v>
      </c>
      <c r="AT1313" s="192" t="s">
        <v>152</v>
      </c>
      <c r="AU1313" s="192" t="s">
        <v>84</v>
      </c>
      <c r="AY1313" s="17" t="s">
        <v>150</v>
      </c>
      <c r="BE1313" s="193">
        <f t="shared" si="44"/>
        <v>0</v>
      </c>
      <c r="BF1313" s="193">
        <f t="shared" si="45"/>
        <v>0</v>
      </c>
      <c r="BG1313" s="193">
        <f t="shared" si="46"/>
        <v>0</v>
      </c>
      <c r="BH1313" s="193">
        <f t="shared" si="47"/>
        <v>0</v>
      </c>
      <c r="BI1313" s="193">
        <f t="shared" si="48"/>
        <v>0</v>
      </c>
      <c r="BJ1313" s="17" t="s">
        <v>82</v>
      </c>
      <c r="BK1313" s="193">
        <f t="shared" si="49"/>
        <v>0</v>
      </c>
      <c r="BL1313" s="17" t="s">
        <v>157</v>
      </c>
      <c r="BM1313" s="192" t="s">
        <v>1853</v>
      </c>
    </row>
    <row r="1314" spans="1:65" s="2" customFormat="1" ht="16.5" customHeight="1">
      <c r="A1314" s="34"/>
      <c r="B1314" s="35"/>
      <c r="C1314" s="181" t="s">
        <v>1854</v>
      </c>
      <c r="D1314" s="181" t="s">
        <v>152</v>
      </c>
      <c r="E1314" s="182" t="s">
        <v>1855</v>
      </c>
      <c r="F1314" s="183" t="s">
        <v>1856</v>
      </c>
      <c r="G1314" s="184" t="s">
        <v>1639</v>
      </c>
      <c r="H1314" s="185">
        <v>10</v>
      </c>
      <c r="I1314" s="186"/>
      <c r="J1314" s="187">
        <f t="shared" si="40"/>
        <v>0</v>
      </c>
      <c r="K1314" s="183" t="s">
        <v>1</v>
      </c>
      <c r="L1314" s="39"/>
      <c r="M1314" s="188" t="s">
        <v>1</v>
      </c>
      <c r="N1314" s="189" t="s">
        <v>42</v>
      </c>
      <c r="O1314" s="71"/>
      <c r="P1314" s="190">
        <f t="shared" si="41"/>
        <v>0</v>
      </c>
      <c r="Q1314" s="190">
        <v>0</v>
      </c>
      <c r="R1314" s="190">
        <f t="shared" si="42"/>
        <v>0</v>
      </c>
      <c r="S1314" s="190">
        <v>0</v>
      </c>
      <c r="T1314" s="191">
        <f t="shared" si="43"/>
        <v>0</v>
      </c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R1314" s="192" t="s">
        <v>157</v>
      </c>
      <c r="AT1314" s="192" t="s">
        <v>152</v>
      </c>
      <c r="AU1314" s="192" t="s">
        <v>84</v>
      </c>
      <c r="AY1314" s="17" t="s">
        <v>150</v>
      </c>
      <c r="BE1314" s="193">
        <f t="shared" si="44"/>
        <v>0</v>
      </c>
      <c r="BF1314" s="193">
        <f t="shared" si="45"/>
        <v>0</v>
      </c>
      <c r="BG1314" s="193">
        <f t="shared" si="46"/>
        <v>0</v>
      </c>
      <c r="BH1314" s="193">
        <f t="shared" si="47"/>
        <v>0</v>
      </c>
      <c r="BI1314" s="193">
        <f t="shared" si="48"/>
        <v>0</v>
      </c>
      <c r="BJ1314" s="17" t="s">
        <v>82</v>
      </c>
      <c r="BK1314" s="193">
        <f t="shared" si="49"/>
        <v>0</v>
      </c>
      <c r="BL1314" s="17" t="s">
        <v>157</v>
      </c>
      <c r="BM1314" s="192" t="s">
        <v>1857</v>
      </c>
    </row>
    <row r="1315" spans="1:65" s="2" customFormat="1" ht="24.2" customHeight="1">
      <c r="A1315" s="34"/>
      <c r="B1315" s="35"/>
      <c r="C1315" s="181" t="s">
        <v>1858</v>
      </c>
      <c r="D1315" s="181" t="s">
        <v>152</v>
      </c>
      <c r="E1315" s="182" t="s">
        <v>1859</v>
      </c>
      <c r="F1315" s="183" t="s">
        <v>1860</v>
      </c>
      <c r="G1315" s="184" t="s">
        <v>394</v>
      </c>
      <c r="H1315" s="185">
        <v>45</v>
      </c>
      <c r="I1315" s="186"/>
      <c r="J1315" s="187">
        <f t="shared" si="40"/>
        <v>0</v>
      </c>
      <c r="K1315" s="183" t="s">
        <v>1</v>
      </c>
      <c r="L1315" s="39"/>
      <c r="M1315" s="188" t="s">
        <v>1</v>
      </c>
      <c r="N1315" s="189" t="s">
        <v>42</v>
      </c>
      <c r="O1315" s="71"/>
      <c r="P1315" s="190">
        <f t="shared" si="41"/>
        <v>0</v>
      </c>
      <c r="Q1315" s="190">
        <v>0</v>
      </c>
      <c r="R1315" s="190">
        <f t="shared" si="42"/>
        <v>0</v>
      </c>
      <c r="S1315" s="190">
        <v>0</v>
      </c>
      <c r="T1315" s="191">
        <f t="shared" si="43"/>
        <v>0</v>
      </c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R1315" s="192" t="s">
        <v>157</v>
      </c>
      <c r="AT1315" s="192" t="s">
        <v>152</v>
      </c>
      <c r="AU1315" s="192" t="s">
        <v>84</v>
      </c>
      <c r="AY1315" s="17" t="s">
        <v>150</v>
      </c>
      <c r="BE1315" s="193">
        <f t="shared" si="44"/>
        <v>0</v>
      </c>
      <c r="BF1315" s="193">
        <f t="shared" si="45"/>
        <v>0</v>
      </c>
      <c r="BG1315" s="193">
        <f t="shared" si="46"/>
        <v>0</v>
      </c>
      <c r="BH1315" s="193">
        <f t="shared" si="47"/>
        <v>0</v>
      </c>
      <c r="BI1315" s="193">
        <f t="shared" si="48"/>
        <v>0</v>
      </c>
      <c r="BJ1315" s="17" t="s">
        <v>82</v>
      </c>
      <c r="BK1315" s="193">
        <f t="shared" si="49"/>
        <v>0</v>
      </c>
      <c r="BL1315" s="17" t="s">
        <v>157</v>
      </c>
      <c r="BM1315" s="192" t="s">
        <v>1861</v>
      </c>
    </row>
    <row r="1316" spans="1:65" s="2" customFormat="1" ht="24.2" customHeight="1">
      <c r="A1316" s="34"/>
      <c r="B1316" s="35"/>
      <c r="C1316" s="181" t="s">
        <v>1862</v>
      </c>
      <c r="D1316" s="181" t="s">
        <v>152</v>
      </c>
      <c r="E1316" s="182" t="s">
        <v>1863</v>
      </c>
      <c r="F1316" s="183" t="s">
        <v>1864</v>
      </c>
      <c r="G1316" s="184" t="s">
        <v>394</v>
      </c>
      <c r="H1316" s="185">
        <v>20</v>
      </c>
      <c r="I1316" s="186"/>
      <c r="J1316" s="187">
        <f t="shared" si="40"/>
        <v>0</v>
      </c>
      <c r="K1316" s="183" t="s">
        <v>1</v>
      </c>
      <c r="L1316" s="39"/>
      <c r="M1316" s="188" t="s">
        <v>1</v>
      </c>
      <c r="N1316" s="189" t="s">
        <v>42</v>
      </c>
      <c r="O1316" s="71"/>
      <c r="P1316" s="190">
        <f t="shared" si="41"/>
        <v>0</v>
      </c>
      <c r="Q1316" s="190">
        <v>0</v>
      </c>
      <c r="R1316" s="190">
        <f t="shared" si="42"/>
        <v>0</v>
      </c>
      <c r="S1316" s="190">
        <v>0</v>
      </c>
      <c r="T1316" s="191">
        <f t="shared" si="43"/>
        <v>0</v>
      </c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R1316" s="192" t="s">
        <v>157</v>
      </c>
      <c r="AT1316" s="192" t="s">
        <v>152</v>
      </c>
      <c r="AU1316" s="192" t="s">
        <v>84</v>
      </c>
      <c r="AY1316" s="17" t="s">
        <v>150</v>
      </c>
      <c r="BE1316" s="193">
        <f t="shared" si="44"/>
        <v>0</v>
      </c>
      <c r="BF1316" s="193">
        <f t="shared" si="45"/>
        <v>0</v>
      </c>
      <c r="BG1316" s="193">
        <f t="shared" si="46"/>
        <v>0</v>
      </c>
      <c r="BH1316" s="193">
        <f t="shared" si="47"/>
        <v>0</v>
      </c>
      <c r="BI1316" s="193">
        <f t="shared" si="48"/>
        <v>0</v>
      </c>
      <c r="BJ1316" s="17" t="s">
        <v>82</v>
      </c>
      <c r="BK1316" s="193">
        <f t="shared" si="49"/>
        <v>0</v>
      </c>
      <c r="BL1316" s="17" t="s">
        <v>157</v>
      </c>
      <c r="BM1316" s="192" t="s">
        <v>1865</v>
      </c>
    </row>
    <row r="1317" spans="1:65" s="2" customFormat="1" ht="24.2" customHeight="1">
      <c r="A1317" s="34"/>
      <c r="B1317" s="35"/>
      <c r="C1317" s="181" t="s">
        <v>1866</v>
      </c>
      <c r="D1317" s="181" t="s">
        <v>152</v>
      </c>
      <c r="E1317" s="182" t="s">
        <v>1867</v>
      </c>
      <c r="F1317" s="183" t="s">
        <v>1868</v>
      </c>
      <c r="G1317" s="184" t="s">
        <v>394</v>
      </c>
      <c r="H1317" s="185">
        <v>18</v>
      </c>
      <c r="I1317" s="186"/>
      <c r="J1317" s="187">
        <f t="shared" si="40"/>
        <v>0</v>
      </c>
      <c r="K1317" s="183" t="s">
        <v>1</v>
      </c>
      <c r="L1317" s="39"/>
      <c r="M1317" s="188" t="s">
        <v>1</v>
      </c>
      <c r="N1317" s="189" t="s">
        <v>42</v>
      </c>
      <c r="O1317" s="71"/>
      <c r="P1317" s="190">
        <f t="shared" si="41"/>
        <v>0</v>
      </c>
      <c r="Q1317" s="190">
        <v>0</v>
      </c>
      <c r="R1317" s="190">
        <f t="shared" si="42"/>
        <v>0</v>
      </c>
      <c r="S1317" s="190">
        <v>0</v>
      </c>
      <c r="T1317" s="191">
        <f t="shared" si="43"/>
        <v>0</v>
      </c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R1317" s="192" t="s">
        <v>157</v>
      </c>
      <c r="AT1317" s="192" t="s">
        <v>152</v>
      </c>
      <c r="AU1317" s="192" t="s">
        <v>84</v>
      </c>
      <c r="AY1317" s="17" t="s">
        <v>150</v>
      </c>
      <c r="BE1317" s="193">
        <f t="shared" si="44"/>
        <v>0</v>
      </c>
      <c r="BF1317" s="193">
        <f t="shared" si="45"/>
        <v>0</v>
      </c>
      <c r="BG1317" s="193">
        <f t="shared" si="46"/>
        <v>0</v>
      </c>
      <c r="BH1317" s="193">
        <f t="shared" si="47"/>
        <v>0</v>
      </c>
      <c r="BI1317" s="193">
        <f t="shared" si="48"/>
        <v>0</v>
      </c>
      <c r="BJ1317" s="17" t="s">
        <v>82</v>
      </c>
      <c r="BK1317" s="193">
        <f t="shared" si="49"/>
        <v>0</v>
      </c>
      <c r="BL1317" s="17" t="s">
        <v>157</v>
      </c>
      <c r="BM1317" s="192" t="s">
        <v>1869</v>
      </c>
    </row>
    <row r="1318" spans="1:65" s="2" customFormat="1" ht="24.2" customHeight="1">
      <c r="A1318" s="34"/>
      <c r="B1318" s="35"/>
      <c r="C1318" s="181" t="s">
        <v>1870</v>
      </c>
      <c r="D1318" s="181" t="s">
        <v>152</v>
      </c>
      <c r="E1318" s="182" t="s">
        <v>1871</v>
      </c>
      <c r="F1318" s="183" t="s">
        <v>1872</v>
      </c>
      <c r="G1318" s="184" t="s">
        <v>394</v>
      </c>
      <c r="H1318" s="185">
        <v>44</v>
      </c>
      <c r="I1318" s="186"/>
      <c r="J1318" s="187">
        <f t="shared" si="40"/>
        <v>0</v>
      </c>
      <c r="K1318" s="183" t="s">
        <v>1</v>
      </c>
      <c r="L1318" s="39"/>
      <c r="M1318" s="188" t="s">
        <v>1</v>
      </c>
      <c r="N1318" s="189" t="s">
        <v>42</v>
      </c>
      <c r="O1318" s="71"/>
      <c r="P1318" s="190">
        <f t="shared" si="41"/>
        <v>0</v>
      </c>
      <c r="Q1318" s="190">
        <v>0</v>
      </c>
      <c r="R1318" s="190">
        <f t="shared" si="42"/>
        <v>0</v>
      </c>
      <c r="S1318" s="190">
        <v>0</v>
      </c>
      <c r="T1318" s="191">
        <f t="shared" si="43"/>
        <v>0</v>
      </c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R1318" s="192" t="s">
        <v>157</v>
      </c>
      <c r="AT1318" s="192" t="s">
        <v>152</v>
      </c>
      <c r="AU1318" s="192" t="s">
        <v>84</v>
      </c>
      <c r="AY1318" s="17" t="s">
        <v>150</v>
      </c>
      <c r="BE1318" s="193">
        <f t="shared" si="44"/>
        <v>0</v>
      </c>
      <c r="BF1318" s="193">
        <f t="shared" si="45"/>
        <v>0</v>
      </c>
      <c r="BG1318" s="193">
        <f t="shared" si="46"/>
        <v>0</v>
      </c>
      <c r="BH1318" s="193">
        <f t="shared" si="47"/>
        <v>0</v>
      </c>
      <c r="BI1318" s="193">
        <f t="shared" si="48"/>
        <v>0</v>
      </c>
      <c r="BJ1318" s="17" t="s">
        <v>82</v>
      </c>
      <c r="BK1318" s="193">
        <f t="shared" si="49"/>
        <v>0</v>
      </c>
      <c r="BL1318" s="17" t="s">
        <v>157</v>
      </c>
      <c r="BM1318" s="192" t="s">
        <v>1873</v>
      </c>
    </row>
    <row r="1319" spans="1:65" s="2" customFormat="1" ht="24.2" customHeight="1">
      <c r="A1319" s="34"/>
      <c r="B1319" s="35"/>
      <c r="C1319" s="181" t="s">
        <v>1874</v>
      </c>
      <c r="D1319" s="181" t="s">
        <v>152</v>
      </c>
      <c r="E1319" s="182" t="s">
        <v>1875</v>
      </c>
      <c r="F1319" s="183" t="s">
        <v>1876</v>
      </c>
      <c r="G1319" s="184" t="s">
        <v>394</v>
      </c>
      <c r="H1319" s="185">
        <v>5</v>
      </c>
      <c r="I1319" s="186"/>
      <c r="J1319" s="187">
        <f t="shared" si="40"/>
        <v>0</v>
      </c>
      <c r="K1319" s="183" t="s">
        <v>1</v>
      </c>
      <c r="L1319" s="39"/>
      <c r="M1319" s="188" t="s">
        <v>1</v>
      </c>
      <c r="N1319" s="189" t="s">
        <v>42</v>
      </c>
      <c r="O1319" s="71"/>
      <c r="P1319" s="190">
        <f t="shared" si="41"/>
        <v>0</v>
      </c>
      <c r="Q1319" s="190">
        <v>0</v>
      </c>
      <c r="R1319" s="190">
        <f t="shared" si="42"/>
        <v>0</v>
      </c>
      <c r="S1319" s="190">
        <v>0</v>
      </c>
      <c r="T1319" s="191">
        <f t="shared" si="43"/>
        <v>0</v>
      </c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  <c r="AR1319" s="192" t="s">
        <v>157</v>
      </c>
      <c r="AT1319" s="192" t="s">
        <v>152</v>
      </c>
      <c r="AU1319" s="192" t="s">
        <v>84</v>
      </c>
      <c r="AY1319" s="17" t="s">
        <v>150</v>
      </c>
      <c r="BE1319" s="193">
        <f t="shared" si="44"/>
        <v>0</v>
      </c>
      <c r="BF1319" s="193">
        <f t="shared" si="45"/>
        <v>0</v>
      </c>
      <c r="BG1319" s="193">
        <f t="shared" si="46"/>
        <v>0</v>
      </c>
      <c r="BH1319" s="193">
        <f t="shared" si="47"/>
        <v>0</v>
      </c>
      <c r="BI1319" s="193">
        <f t="shared" si="48"/>
        <v>0</v>
      </c>
      <c r="BJ1319" s="17" t="s">
        <v>82</v>
      </c>
      <c r="BK1319" s="193">
        <f t="shared" si="49"/>
        <v>0</v>
      </c>
      <c r="BL1319" s="17" t="s">
        <v>157</v>
      </c>
      <c r="BM1319" s="192" t="s">
        <v>1877</v>
      </c>
    </row>
    <row r="1320" spans="1:65" s="2" customFormat="1" ht="24.2" customHeight="1">
      <c r="A1320" s="34"/>
      <c r="B1320" s="35"/>
      <c r="C1320" s="181" t="s">
        <v>1878</v>
      </c>
      <c r="D1320" s="181" t="s">
        <v>152</v>
      </c>
      <c r="E1320" s="182" t="s">
        <v>1879</v>
      </c>
      <c r="F1320" s="183" t="s">
        <v>1880</v>
      </c>
      <c r="G1320" s="184" t="s">
        <v>394</v>
      </c>
      <c r="H1320" s="185">
        <v>169</v>
      </c>
      <c r="I1320" s="186"/>
      <c r="J1320" s="187">
        <f t="shared" si="40"/>
        <v>0</v>
      </c>
      <c r="K1320" s="183" t="s">
        <v>1</v>
      </c>
      <c r="L1320" s="39"/>
      <c r="M1320" s="188" t="s">
        <v>1</v>
      </c>
      <c r="N1320" s="189" t="s">
        <v>42</v>
      </c>
      <c r="O1320" s="71"/>
      <c r="P1320" s="190">
        <f t="shared" si="41"/>
        <v>0</v>
      </c>
      <c r="Q1320" s="190">
        <v>0</v>
      </c>
      <c r="R1320" s="190">
        <f t="shared" si="42"/>
        <v>0</v>
      </c>
      <c r="S1320" s="190">
        <v>0</v>
      </c>
      <c r="T1320" s="191">
        <f t="shared" si="43"/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192" t="s">
        <v>157</v>
      </c>
      <c r="AT1320" s="192" t="s">
        <v>152</v>
      </c>
      <c r="AU1320" s="192" t="s">
        <v>84</v>
      </c>
      <c r="AY1320" s="17" t="s">
        <v>150</v>
      </c>
      <c r="BE1320" s="193">
        <f t="shared" si="44"/>
        <v>0</v>
      </c>
      <c r="BF1320" s="193">
        <f t="shared" si="45"/>
        <v>0</v>
      </c>
      <c r="BG1320" s="193">
        <f t="shared" si="46"/>
        <v>0</v>
      </c>
      <c r="BH1320" s="193">
        <f t="shared" si="47"/>
        <v>0</v>
      </c>
      <c r="BI1320" s="193">
        <f t="shared" si="48"/>
        <v>0</v>
      </c>
      <c r="BJ1320" s="17" t="s">
        <v>82</v>
      </c>
      <c r="BK1320" s="193">
        <f t="shared" si="49"/>
        <v>0</v>
      </c>
      <c r="BL1320" s="17" t="s">
        <v>157</v>
      </c>
      <c r="BM1320" s="192" t="s">
        <v>1881</v>
      </c>
    </row>
    <row r="1321" spans="1:65" s="2" customFormat="1" ht="24.2" customHeight="1">
      <c r="A1321" s="34"/>
      <c r="B1321" s="35"/>
      <c r="C1321" s="181" t="s">
        <v>1882</v>
      </c>
      <c r="D1321" s="181" t="s">
        <v>152</v>
      </c>
      <c r="E1321" s="182" t="s">
        <v>1883</v>
      </c>
      <c r="F1321" s="183" t="s">
        <v>1884</v>
      </c>
      <c r="G1321" s="184" t="s">
        <v>394</v>
      </c>
      <c r="H1321" s="185">
        <v>55</v>
      </c>
      <c r="I1321" s="186"/>
      <c r="J1321" s="187">
        <f t="shared" si="40"/>
        <v>0</v>
      </c>
      <c r="K1321" s="183" t="s">
        <v>1</v>
      </c>
      <c r="L1321" s="39"/>
      <c r="M1321" s="188" t="s">
        <v>1</v>
      </c>
      <c r="N1321" s="189" t="s">
        <v>42</v>
      </c>
      <c r="O1321" s="71"/>
      <c r="P1321" s="190">
        <f t="shared" si="41"/>
        <v>0</v>
      </c>
      <c r="Q1321" s="190">
        <v>0</v>
      </c>
      <c r="R1321" s="190">
        <f t="shared" si="42"/>
        <v>0</v>
      </c>
      <c r="S1321" s="190">
        <v>0</v>
      </c>
      <c r="T1321" s="191">
        <f t="shared" si="43"/>
        <v>0</v>
      </c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  <c r="AR1321" s="192" t="s">
        <v>157</v>
      </c>
      <c r="AT1321" s="192" t="s">
        <v>152</v>
      </c>
      <c r="AU1321" s="192" t="s">
        <v>84</v>
      </c>
      <c r="AY1321" s="17" t="s">
        <v>150</v>
      </c>
      <c r="BE1321" s="193">
        <f t="shared" si="44"/>
        <v>0</v>
      </c>
      <c r="BF1321" s="193">
        <f t="shared" si="45"/>
        <v>0</v>
      </c>
      <c r="BG1321" s="193">
        <f t="shared" si="46"/>
        <v>0</v>
      </c>
      <c r="BH1321" s="193">
        <f t="shared" si="47"/>
        <v>0</v>
      </c>
      <c r="BI1321" s="193">
        <f t="shared" si="48"/>
        <v>0</v>
      </c>
      <c r="BJ1321" s="17" t="s">
        <v>82</v>
      </c>
      <c r="BK1321" s="193">
        <f t="shared" si="49"/>
        <v>0</v>
      </c>
      <c r="BL1321" s="17" t="s">
        <v>157</v>
      </c>
      <c r="BM1321" s="192" t="s">
        <v>1885</v>
      </c>
    </row>
    <row r="1322" spans="1:65" s="2" customFormat="1" ht="24.2" customHeight="1">
      <c r="A1322" s="34"/>
      <c r="B1322" s="35"/>
      <c r="C1322" s="181" t="s">
        <v>1886</v>
      </c>
      <c r="D1322" s="181" t="s">
        <v>152</v>
      </c>
      <c r="E1322" s="182" t="s">
        <v>1887</v>
      </c>
      <c r="F1322" s="183" t="s">
        <v>1888</v>
      </c>
      <c r="G1322" s="184" t="s">
        <v>394</v>
      </c>
      <c r="H1322" s="185">
        <v>20</v>
      </c>
      <c r="I1322" s="186"/>
      <c r="J1322" s="187">
        <f t="shared" si="40"/>
        <v>0</v>
      </c>
      <c r="K1322" s="183" t="s">
        <v>1</v>
      </c>
      <c r="L1322" s="39"/>
      <c r="M1322" s="188" t="s">
        <v>1</v>
      </c>
      <c r="N1322" s="189" t="s">
        <v>42</v>
      </c>
      <c r="O1322" s="71"/>
      <c r="P1322" s="190">
        <f t="shared" si="41"/>
        <v>0</v>
      </c>
      <c r="Q1322" s="190">
        <v>0</v>
      </c>
      <c r="R1322" s="190">
        <f t="shared" si="42"/>
        <v>0</v>
      </c>
      <c r="S1322" s="190">
        <v>0</v>
      </c>
      <c r="T1322" s="191">
        <f t="shared" si="43"/>
        <v>0</v>
      </c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R1322" s="192" t="s">
        <v>157</v>
      </c>
      <c r="AT1322" s="192" t="s">
        <v>152</v>
      </c>
      <c r="AU1322" s="192" t="s">
        <v>84</v>
      </c>
      <c r="AY1322" s="17" t="s">
        <v>150</v>
      </c>
      <c r="BE1322" s="193">
        <f t="shared" si="44"/>
        <v>0</v>
      </c>
      <c r="BF1322" s="193">
        <f t="shared" si="45"/>
        <v>0</v>
      </c>
      <c r="BG1322" s="193">
        <f t="shared" si="46"/>
        <v>0</v>
      </c>
      <c r="BH1322" s="193">
        <f t="shared" si="47"/>
        <v>0</v>
      </c>
      <c r="BI1322" s="193">
        <f t="shared" si="48"/>
        <v>0</v>
      </c>
      <c r="BJ1322" s="17" t="s">
        <v>82</v>
      </c>
      <c r="BK1322" s="193">
        <f t="shared" si="49"/>
        <v>0</v>
      </c>
      <c r="BL1322" s="17" t="s">
        <v>157</v>
      </c>
      <c r="BM1322" s="192" t="s">
        <v>1889</v>
      </c>
    </row>
    <row r="1323" spans="1:65" s="2" customFormat="1" ht="24.2" customHeight="1">
      <c r="A1323" s="34"/>
      <c r="B1323" s="35"/>
      <c r="C1323" s="181" t="s">
        <v>1890</v>
      </c>
      <c r="D1323" s="181" t="s">
        <v>152</v>
      </c>
      <c r="E1323" s="182" t="s">
        <v>1891</v>
      </c>
      <c r="F1323" s="183" t="s">
        <v>1892</v>
      </c>
      <c r="G1323" s="184" t="s">
        <v>394</v>
      </c>
      <c r="H1323" s="185">
        <v>1128</v>
      </c>
      <c r="I1323" s="186"/>
      <c r="J1323" s="187">
        <f t="shared" si="40"/>
        <v>0</v>
      </c>
      <c r="K1323" s="183" t="s">
        <v>1</v>
      </c>
      <c r="L1323" s="39"/>
      <c r="M1323" s="188" t="s">
        <v>1</v>
      </c>
      <c r="N1323" s="189" t="s">
        <v>42</v>
      </c>
      <c r="O1323" s="71"/>
      <c r="P1323" s="190">
        <f t="shared" si="41"/>
        <v>0</v>
      </c>
      <c r="Q1323" s="190">
        <v>0</v>
      </c>
      <c r="R1323" s="190">
        <f t="shared" si="42"/>
        <v>0</v>
      </c>
      <c r="S1323" s="190">
        <v>0</v>
      </c>
      <c r="T1323" s="191">
        <f t="shared" si="43"/>
        <v>0</v>
      </c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R1323" s="192" t="s">
        <v>157</v>
      </c>
      <c r="AT1323" s="192" t="s">
        <v>152</v>
      </c>
      <c r="AU1323" s="192" t="s">
        <v>84</v>
      </c>
      <c r="AY1323" s="17" t="s">
        <v>150</v>
      </c>
      <c r="BE1323" s="193">
        <f t="shared" si="44"/>
        <v>0</v>
      </c>
      <c r="BF1323" s="193">
        <f t="shared" si="45"/>
        <v>0</v>
      </c>
      <c r="BG1323" s="193">
        <f t="shared" si="46"/>
        <v>0</v>
      </c>
      <c r="BH1323" s="193">
        <f t="shared" si="47"/>
        <v>0</v>
      </c>
      <c r="BI1323" s="193">
        <f t="shared" si="48"/>
        <v>0</v>
      </c>
      <c r="BJ1323" s="17" t="s">
        <v>82</v>
      </c>
      <c r="BK1323" s="193">
        <f t="shared" si="49"/>
        <v>0</v>
      </c>
      <c r="BL1323" s="17" t="s">
        <v>157</v>
      </c>
      <c r="BM1323" s="192" t="s">
        <v>1893</v>
      </c>
    </row>
    <row r="1324" spans="1:65" s="2" customFormat="1" ht="24.2" customHeight="1">
      <c r="A1324" s="34"/>
      <c r="B1324" s="35"/>
      <c r="C1324" s="181" t="s">
        <v>1894</v>
      </c>
      <c r="D1324" s="181" t="s">
        <v>152</v>
      </c>
      <c r="E1324" s="182" t="s">
        <v>1895</v>
      </c>
      <c r="F1324" s="183" t="s">
        <v>1896</v>
      </c>
      <c r="G1324" s="184" t="s">
        <v>394</v>
      </c>
      <c r="H1324" s="185">
        <v>339</v>
      </c>
      <c r="I1324" s="186"/>
      <c r="J1324" s="187">
        <f t="shared" ref="J1324:J1355" si="50">ROUND(I1324*H1324,2)</f>
        <v>0</v>
      </c>
      <c r="K1324" s="183" t="s">
        <v>1</v>
      </c>
      <c r="L1324" s="39"/>
      <c r="M1324" s="188" t="s">
        <v>1</v>
      </c>
      <c r="N1324" s="189" t="s">
        <v>42</v>
      </c>
      <c r="O1324" s="71"/>
      <c r="P1324" s="190">
        <f t="shared" ref="P1324:P1355" si="51">O1324*H1324</f>
        <v>0</v>
      </c>
      <c r="Q1324" s="190">
        <v>0</v>
      </c>
      <c r="R1324" s="190">
        <f t="shared" ref="R1324:R1355" si="52">Q1324*H1324</f>
        <v>0</v>
      </c>
      <c r="S1324" s="190">
        <v>0</v>
      </c>
      <c r="T1324" s="191">
        <f t="shared" ref="T1324:T1355" si="53">S1324*H1324</f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192" t="s">
        <v>157</v>
      </c>
      <c r="AT1324" s="192" t="s">
        <v>152</v>
      </c>
      <c r="AU1324" s="192" t="s">
        <v>84</v>
      </c>
      <c r="AY1324" s="17" t="s">
        <v>150</v>
      </c>
      <c r="BE1324" s="193">
        <f t="shared" ref="BE1324:BE1355" si="54">IF(N1324="základní",J1324,0)</f>
        <v>0</v>
      </c>
      <c r="BF1324" s="193">
        <f t="shared" ref="BF1324:BF1355" si="55">IF(N1324="snížená",J1324,0)</f>
        <v>0</v>
      </c>
      <c r="BG1324" s="193">
        <f t="shared" ref="BG1324:BG1355" si="56">IF(N1324="zákl. přenesená",J1324,0)</f>
        <v>0</v>
      </c>
      <c r="BH1324" s="193">
        <f t="shared" ref="BH1324:BH1355" si="57">IF(N1324="sníž. přenesená",J1324,0)</f>
        <v>0</v>
      </c>
      <c r="BI1324" s="193">
        <f t="shared" ref="BI1324:BI1355" si="58">IF(N1324="nulová",J1324,0)</f>
        <v>0</v>
      </c>
      <c r="BJ1324" s="17" t="s">
        <v>82</v>
      </c>
      <c r="BK1324" s="193">
        <f t="shared" ref="BK1324:BK1355" si="59">ROUND(I1324*H1324,2)</f>
        <v>0</v>
      </c>
      <c r="BL1324" s="17" t="s">
        <v>157</v>
      </c>
      <c r="BM1324" s="192" t="s">
        <v>1897</v>
      </c>
    </row>
    <row r="1325" spans="1:65" s="2" customFormat="1" ht="24.2" customHeight="1">
      <c r="A1325" s="34"/>
      <c r="B1325" s="35"/>
      <c r="C1325" s="181" t="s">
        <v>1898</v>
      </c>
      <c r="D1325" s="181" t="s">
        <v>152</v>
      </c>
      <c r="E1325" s="182" t="s">
        <v>1899</v>
      </c>
      <c r="F1325" s="183" t="s">
        <v>1900</v>
      </c>
      <c r="G1325" s="184" t="s">
        <v>394</v>
      </c>
      <c r="H1325" s="185">
        <v>1369</v>
      </c>
      <c r="I1325" s="186"/>
      <c r="J1325" s="187">
        <f t="shared" si="50"/>
        <v>0</v>
      </c>
      <c r="K1325" s="183" t="s">
        <v>1</v>
      </c>
      <c r="L1325" s="39"/>
      <c r="M1325" s="188" t="s">
        <v>1</v>
      </c>
      <c r="N1325" s="189" t="s">
        <v>42</v>
      </c>
      <c r="O1325" s="71"/>
      <c r="P1325" s="190">
        <f t="shared" si="51"/>
        <v>0</v>
      </c>
      <c r="Q1325" s="190">
        <v>0</v>
      </c>
      <c r="R1325" s="190">
        <f t="shared" si="52"/>
        <v>0</v>
      </c>
      <c r="S1325" s="190">
        <v>0</v>
      </c>
      <c r="T1325" s="191">
        <f t="shared" si="53"/>
        <v>0</v>
      </c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R1325" s="192" t="s">
        <v>157</v>
      </c>
      <c r="AT1325" s="192" t="s">
        <v>152</v>
      </c>
      <c r="AU1325" s="192" t="s">
        <v>84</v>
      </c>
      <c r="AY1325" s="17" t="s">
        <v>150</v>
      </c>
      <c r="BE1325" s="193">
        <f t="shared" si="54"/>
        <v>0</v>
      </c>
      <c r="BF1325" s="193">
        <f t="shared" si="55"/>
        <v>0</v>
      </c>
      <c r="BG1325" s="193">
        <f t="shared" si="56"/>
        <v>0</v>
      </c>
      <c r="BH1325" s="193">
        <f t="shared" si="57"/>
        <v>0</v>
      </c>
      <c r="BI1325" s="193">
        <f t="shared" si="58"/>
        <v>0</v>
      </c>
      <c r="BJ1325" s="17" t="s">
        <v>82</v>
      </c>
      <c r="BK1325" s="193">
        <f t="shared" si="59"/>
        <v>0</v>
      </c>
      <c r="BL1325" s="17" t="s">
        <v>157</v>
      </c>
      <c r="BM1325" s="192" t="s">
        <v>1901</v>
      </c>
    </row>
    <row r="1326" spans="1:65" s="2" customFormat="1" ht="24.2" customHeight="1">
      <c r="A1326" s="34"/>
      <c r="B1326" s="35"/>
      <c r="C1326" s="181" t="s">
        <v>1902</v>
      </c>
      <c r="D1326" s="181" t="s">
        <v>152</v>
      </c>
      <c r="E1326" s="182" t="s">
        <v>1903</v>
      </c>
      <c r="F1326" s="183" t="s">
        <v>1904</v>
      </c>
      <c r="G1326" s="184" t="s">
        <v>394</v>
      </c>
      <c r="H1326" s="185">
        <v>932</v>
      </c>
      <c r="I1326" s="186"/>
      <c r="J1326" s="187">
        <f t="shared" si="50"/>
        <v>0</v>
      </c>
      <c r="K1326" s="183" t="s">
        <v>1</v>
      </c>
      <c r="L1326" s="39"/>
      <c r="M1326" s="188" t="s">
        <v>1</v>
      </c>
      <c r="N1326" s="189" t="s">
        <v>42</v>
      </c>
      <c r="O1326" s="71"/>
      <c r="P1326" s="190">
        <f t="shared" si="51"/>
        <v>0</v>
      </c>
      <c r="Q1326" s="190">
        <v>0</v>
      </c>
      <c r="R1326" s="190">
        <f t="shared" si="52"/>
        <v>0</v>
      </c>
      <c r="S1326" s="190">
        <v>0</v>
      </c>
      <c r="T1326" s="191">
        <f t="shared" si="53"/>
        <v>0</v>
      </c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R1326" s="192" t="s">
        <v>157</v>
      </c>
      <c r="AT1326" s="192" t="s">
        <v>152</v>
      </c>
      <c r="AU1326" s="192" t="s">
        <v>84</v>
      </c>
      <c r="AY1326" s="17" t="s">
        <v>150</v>
      </c>
      <c r="BE1326" s="193">
        <f t="shared" si="54"/>
        <v>0</v>
      </c>
      <c r="BF1326" s="193">
        <f t="shared" si="55"/>
        <v>0</v>
      </c>
      <c r="BG1326" s="193">
        <f t="shared" si="56"/>
        <v>0</v>
      </c>
      <c r="BH1326" s="193">
        <f t="shared" si="57"/>
        <v>0</v>
      </c>
      <c r="BI1326" s="193">
        <f t="shared" si="58"/>
        <v>0</v>
      </c>
      <c r="BJ1326" s="17" t="s">
        <v>82</v>
      </c>
      <c r="BK1326" s="193">
        <f t="shared" si="59"/>
        <v>0</v>
      </c>
      <c r="BL1326" s="17" t="s">
        <v>157</v>
      </c>
      <c r="BM1326" s="192" t="s">
        <v>1905</v>
      </c>
    </row>
    <row r="1327" spans="1:65" s="2" customFormat="1" ht="24.2" customHeight="1">
      <c r="A1327" s="34"/>
      <c r="B1327" s="35"/>
      <c r="C1327" s="181" t="s">
        <v>1906</v>
      </c>
      <c r="D1327" s="181" t="s">
        <v>152</v>
      </c>
      <c r="E1327" s="182" t="s">
        <v>1907</v>
      </c>
      <c r="F1327" s="183" t="s">
        <v>1908</v>
      </c>
      <c r="G1327" s="184" t="s">
        <v>394</v>
      </c>
      <c r="H1327" s="185">
        <v>174</v>
      </c>
      <c r="I1327" s="186"/>
      <c r="J1327" s="187">
        <f t="shared" si="50"/>
        <v>0</v>
      </c>
      <c r="K1327" s="183" t="s">
        <v>1</v>
      </c>
      <c r="L1327" s="39"/>
      <c r="M1327" s="188" t="s">
        <v>1</v>
      </c>
      <c r="N1327" s="189" t="s">
        <v>42</v>
      </c>
      <c r="O1327" s="71"/>
      <c r="P1327" s="190">
        <f t="shared" si="51"/>
        <v>0</v>
      </c>
      <c r="Q1327" s="190">
        <v>0</v>
      </c>
      <c r="R1327" s="190">
        <f t="shared" si="52"/>
        <v>0</v>
      </c>
      <c r="S1327" s="190">
        <v>0</v>
      </c>
      <c r="T1327" s="191">
        <f t="shared" si="53"/>
        <v>0</v>
      </c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R1327" s="192" t="s">
        <v>157</v>
      </c>
      <c r="AT1327" s="192" t="s">
        <v>152</v>
      </c>
      <c r="AU1327" s="192" t="s">
        <v>84</v>
      </c>
      <c r="AY1327" s="17" t="s">
        <v>150</v>
      </c>
      <c r="BE1327" s="193">
        <f t="shared" si="54"/>
        <v>0</v>
      </c>
      <c r="BF1327" s="193">
        <f t="shared" si="55"/>
        <v>0</v>
      </c>
      <c r="BG1327" s="193">
        <f t="shared" si="56"/>
        <v>0</v>
      </c>
      <c r="BH1327" s="193">
        <f t="shared" si="57"/>
        <v>0</v>
      </c>
      <c r="BI1327" s="193">
        <f t="shared" si="58"/>
        <v>0</v>
      </c>
      <c r="BJ1327" s="17" t="s">
        <v>82</v>
      </c>
      <c r="BK1327" s="193">
        <f t="shared" si="59"/>
        <v>0</v>
      </c>
      <c r="BL1327" s="17" t="s">
        <v>157</v>
      </c>
      <c r="BM1327" s="192" t="s">
        <v>1909</v>
      </c>
    </row>
    <row r="1328" spans="1:65" s="2" customFormat="1" ht="24.2" customHeight="1">
      <c r="A1328" s="34"/>
      <c r="B1328" s="35"/>
      <c r="C1328" s="181" t="s">
        <v>1910</v>
      </c>
      <c r="D1328" s="181" t="s">
        <v>152</v>
      </c>
      <c r="E1328" s="182" t="s">
        <v>1911</v>
      </c>
      <c r="F1328" s="183" t="s">
        <v>1912</v>
      </c>
      <c r="G1328" s="184" t="s">
        <v>394</v>
      </c>
      <c r="H1328" s="185">
        <v>21</v>
      </c>
      <c r="I1328" s="186"/>
      <c r="J1328" s="187">
        <f t="shared" si="50"/>
        <v>0</v>
      </c>
      <c r="K1328" s="183" t="s">
        <v>1</v>
      </c>
      <c r="L1328" s="39"/>
      <c r="M1328" s="188" t="s">
        <v>1</v>
      </c>
      <c r="N1328" s="189" t="s">
        <v>42</v>
      </c>
      <c r="O1328" s="71"/>
      <c r="P1328" s="190">
        <f t="shared" si="51"/>
        <v>0</v>
      </c>
      <c r="Q1328" s="190">
        <v>0</v>
      </c>
      <c r="R1328" s="190">
        <f t="shared" si="52"/>
        <v>0</v>
      </c>
      <c r="S1328" s="190">
        <v>0</v>
      </c>
      <c r="T1328" s="191">
        <f t="shared" si="53"/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192" t="s">
        <v>157</v>
      </c>
      <c r="AT1328" s="192" t="s">
        <v>152</v>
      </c>
      <c r="AU1328" s="192" t="s">
        <v>84</v>
      </c>
      <c r="AY1328" s="17" t="s">
        <v>150</v>
      </c>
      <c r="BE1328" s="193">
        <f t="shared" si="54"/>
        <v>0</v>
      </c>
      <c r="BF1328" s="193">
        <f t="shared" si="55"/>
        <v>0</v>
      </c>
      <c r="BG1328" s="193">
        <f t="shared" si="56"/>
        <v>0</v>
      </c>
      <c r="BH1328" s="193">
        <f t="shared" si="57"/>
        <v>0</v>
      </c>
      <c r="BI1328" s="193">
        <f t="shared" si="58"/>
        <v>0</v>
      </c>
      <c r="BJ1328" s="17" t="s">
        <v>82</v>
      </c>
      <c r="BK1328" s="193">
        <f t="shared" si="59"/>
        <v>0</v>
      </c>
      <c r="BL1328" s="17" t="s">
        <v>157</v>
      </c>
      <c r="BM1328" s="192" t="s">
        <v>1913</v>
      </c>
    </row>
    <row r="1329" spans="1:65" s="2" customFormat="1" ht="24.2" customHeight="1">
      <c r="A1329" s="34"/>
      <c r="B1329" s="35"/>
      <c r="C1329" s="181" t="s">
        <v>1914</v>
      </c>
      <c r="D1329" s="181" t="s">
        <v>152</v>
      </c>
      <c r="E1329" s="182" t="s">
        <v>1915</v>
      </c>
      <c r="F1329" s="183" t="s">
        <v>1916</v>
      </c>
      <c r="G1329" s="184" t="s">
        <v>394</v>
      </c>
      <c r="H1329" s="185">
        <v>75</v>
      </c>
      <c r="I1329" s="186"/>
      <c r="J1329" s="187">
        <f t="shared" si="50"/>
        <v>0</v>
      </c>
      <c r="K1329" s="183" t="s">
        <v>1</v>
      </c>
      <c r="L1329" s="39"/>
      <c r="M1329" s="188" t="s">
        <v>1</v>
      </c>
      <c r="N1329" s="189" t="s">
        <v>42</v>
      </c>
      <c r="O1329" s="71"/>
      <c r="P1329" s="190">
        <f t="shared" si="51"/>
        <v>0</v>
      </c>
      <c r="Q1329" s="190">
        <v>0</v>
      </c>
      <c r="R1329" s="190">
        <f t="shared" si="52"/>
        <v>0</v>
      </c>
      <c r="S1329" s="190">
        <v>0</v>
      </c>
      <c r="T1329" s="191">
        <f t="shared" si="53"/>
        <v>0</v>
      </c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R1329" s="192" t="s">
        <v>157</v>
      </c>
      <c r="AT1329" s="192" t="s">
        <v>152</v>
      </c>
      <c r="AU1329" s="192" t="s">
        <v>84</v>
      </c>
      <c r="AY1329" s="17" t="s">
        <v>150</v>
      </c>
      <c r="BE1329" s="193">
        <f t="shared" si="54"/>
        <v>0</v>
      </c>
      <c r="BF1329" s="193">
        <f t="shared" si="55"/>
        <v>0</v>
      </c>
      <c r="BG1329" s="193">
        <f t="shared" si="56"/>
        <v>0</v>
      </c>
      <c r="BH1329" s="193">
        <f t="shared" si="57"/>
        <v>0</v>
      </c>
      <c r="BI1329" s="193">
        <f t="shared" si="58"/>
        <v>0</v>
      </c>
      <c r="BJ1329" s="17" t="s">
        <v>82</v>
      </c>
      <c r="BK1329" s="193">
        <f t="shared" si="59"/>
        <v>0</v>
      </c>
      <c r="BL1329" s="17" t="s">
        <v>157</v>
      </c>
      <c r="BM1329" s="192" t="s">
        <v>1917</v>
      </c>
    </row>
    <row r="1330" spans="1:65" s="2" customFormat="1" ht="24.2" customHeight="1">
      <c r="A1330" s="34"/>
      <c r="B1330" s="35"/>
      <c r="C1330" s="181" t="s">
        <v>1918</v>
      </c>
      <c r="D1330" s="181" t="s">
        <v>152</v>
      </c>
      <c r="E1330" s="182" t="s">
        <v>1919</v>
      </c>
      <c r="F1330" s="183" t="s">
        <v>1920</v>
      </c>
      <c r="G1330" s="184" t="s">
        <v>394</v>
      </c>
      <c r="H1330" s="185">
        <v>16</v>
      </c>
      <c r="I1330" s="186"/>
      <c r="J1330" s="187">
        <f t="shared" si="50"/>
        <v>0</v>
      </c>
      <c r="K1330" s="183" t="s">
        <v>1</v>
      </c>
      <c r="L1330" s="39"/>
      <c r="M1330" s="188" t="s">
        <v>1</v>
      </c>
      <c r="N1330" s="189" t="s">
        <v>42</v>
      </c>
      <c r="O1330" s="71"/>
      <c r="P1330" s="190">
        <f t="shared" si="51"/>
        <v>0</v>
      </c>
      <c r="Q1330" s="190">
        <v>0</v>
      </c>
      <c r="R1330" s="190">
        <f t="shared" si="52"/>
        <v>0</v>
      </c>
      <c r="S1330" s="190">
        <v>0</v>
      </c>
      <c r="T1330" s="191">
        <f t="shared" si="53"/>
        <v>0</v>
      </c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R1330" s="192" t="s">
        <v>157</v>
      </c>
      <c r="AT1330" s="192" t="s">
        <v>152</v>
      </c>
      <c r="AU1330" s="192" t="s">
        <v>84</v>
      </c>
      <c r="AY1330" s="17" t="s">
        <v>150</v>
      </c>
      <c r="BE1330" s="193">
        <f t="shared" si="54"/>
        <v>0</v>
      </c>
      <c r="BF1330" s="193">
        <f t="shared" si="55"/>
        <v>0</v>
      </c>
      <c r="BG1330" s="193">
        <f t="shared" si="56"/>
        <v>0</v>
      </c>
      <c r="BH1330" s="193">
        <f t="shared" si="57"/>
        <v>0</v>
      </c>
      <c r="BI1330" s="193">
        <f t="shared" si="58"/>
        <v>0</v>
      </c>
      <c r="BJ1330" s="17" t="s">
        <v>82</v>
      </c>
      <c r="BK1330" s="193">
        <f t="shared" si="59"/>
        <v>0</v>
      </c>
      <c r="BL1330" s="17" t="s">
        <v>157</v>
      </c>
      <c r="BM1330" s="192" t="s">
        <v>1921</v>
      </c>
    </row>
    <row r="1331" spans="1:65" s="2" customFormat="1" ht="24.2" customHeight="1">
      <c r="A1331" s="34"/>
      <c r="B1331" s="35"/>
      <c r="C1331" s="181" t="s">
        <v>1922</v>
      </c>
      <c r="D1331" s="181" t="s">
        <v>152</v>
      </c>
      <c r="E1331" s="182" t="s">
        <v>1923</v>
      </c>
      <c r="F1331" s="183" t="s">
        <v>1924</v>
      </c>
      <c r="G1331" s="184" t="s">
        <v>394</v>
      </c>
      <c r="H1331" s="185">
        <v>127</v>
      </c>
      <c r="I1331" s="186"/>
      <c r="J1331" s="187">
        <f t="shared" si="50"/>
        <v>0</v>
      </c>
      <c r="K1331" s="183" t="s">
        <v>1</v>
      </c>
      <c r="L1331" s="39"/>
      <c r="M1331" s="188" t="s">
        <v>1</v>
      </c>
      <c r="N1331" s="189" t="s">
        <v>42</v>
      </c>
      <c r="O1331" s="71"/>
      <c r="P1331" s="190">
        <f t="shared" si="51"/>
        <v>0</v>
      </c>
      <c r="Q1331" s="190">
        <v>0</v>
      </c>
      <c r="R1331" s="190">
        <f t="shared" si="52"/>
        <v>0</v>
      </c>
      <c r="S1331" s="190">
        <v>0</v>
      </c>
      <c r="T1331" s="191">
        <f t="shared" si="53"/>
        <v>0</v>
      </c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R1331" s="192" t="s">
        <v>157</v>
      </c>
      <c r="AT1331" s="192" t="s">
        <v>152</v>
      </c>
      <c r="AU1331" s="192" t="s">
        <v>84</v>
      </c>
      <c r="AY1331" s="17" t="s">
        <v>150</v>
      </c>
      <c r="BE1331" s="193">
        <f t="shared" si="54"/>
        <v>0</v>
      </c>
      <c r="BF1331" s="193">
        <f t="shared" si="55"/>
        <v>0</v>
      </c>
      <c r="BG1331" s="193">
        <f t="shared" si="56"/>
        <v>0</v>
      </c>
      <c r="BH1331" s="193">
        <f t="shared" si="57"/>
        <v>0</v>
      </c>
      <c r="BI1331" s="193">
        <f t="shared" si="58"/>
        <v>0</v>
      </c>
      <c r="BJ1331" s="17" t="s">
        <v>82</v>
      </c>
      <c r="BK1331" s="193">
        <f t="shared" si="59"/>
        <v>0</v>
      </c>
      <c r="BL1331" s="17" t="s">
        <v>157</v>
      </c>
      <c r="BM1331" s="192" t="s">
        <v>1925</v>
      </c>
    </row>
    <row r="1332" spans="1:65" s="2" customFormat="1" ht="24.2" customHeight="1">
      <c r="A1332" s="34"/>
      <c r="B1332" s="35"/>
      <c r="C1332" s="181" t="s">
        <v>1926</v>
      </c>
      <c r="D1332" s="181" t="s">
        <v>152</v>
      </c>
      <c r="E1332" s="182" t="s">
        <v>1927</v>
      </c>
      <c r="F1332" s="183" t="s">
        <v>1928</v>
      </c>
      <c r="G1332" s="184" t="s">
        <v>394</v>
      </c>
      <c r="H1332" s="185">
        <v>87</v>
      </c>
      <c r="I1332" s="186"/>
      <c r="J1332" s="187">
        <f t="shared" si="50"/>
        <v>0</v>
      </c>
      <c r="K1332" s="183" t="s">
        <v>1</v>
      </c>
      <c r="L1332" s="39"/>
      <c r="M1332" s="188" t="s">
        <v>1</v>
      </c>
      <c r="N1332" s="189" t="s">
        <v>42</v>
      </c>
      <c r="O1332" s="71"/>
      <c r="P1332" s="190">
        <f t="shared" si="51"/>
        <v>0</v>
      </c>
      <c r="Q1332" s="190">
        <v>0</v>
      </c>
      <c r="R1332" s="190">
        <f t="shared" si="52"/>
        <v>0</v>
      </c>
      <c r="S1332" s="190">
        <v>0</v>
      </c>
      <c r="T1332" s="191">
        <f t="shared" si="53"/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192" t="s">
        <v>157</v>
      </c>
      <c r="AT1332" s="192" t="s">
        <v>152</v>
      </c>
      <c r="AU1332" s="192" t="s">
        <v>84</v>
      </c>
      <c r="AY1332" s="17" t="s">
        <v>150</v>
      </c>
      <c r="BE1332" s="193">
        <f t="shared" si="54"/>
        <v>0</v>
      </c>
      <c r="BF1332" s="193">
        <f t="shared" si="55"/>
        <v>0</v>
      </c>
      <c r="BG1332" s="193">
        <f t="shared" si="56"/>
        <v>0</v>
      </c>
      <c r="BH1332" s="193">
        <f t="shared" si="57"/>
        <v>0</v>
      </c>
      <c r="BI1332" s="193">
        <f t="shared" si="58"/>
        <v>0</v>
      </c>
      <c r="BJ1332" s="17" t="s">
        <v>82</v>
      </c>
      <c r="BK1332" s="193">
        <f t="shared" si="59"/>
        <v>0</v>
      </c>
      <c r="BL1332" s="17" t="s">
        <v>157</v>
      </c>
      <c r="BM1332" s="192" t="s">
        <v>1929</v>
      </c>
    </row>
    <row r="1333" spans="1:65" s="2" customFormat="1" ht="24.2" customHeight="1">
      <c r="A1333" s="34"/>
      <c r="B1333" s="35"/>
      <c r="C1333" s="181" t="s">
        <v>1930</v>
      </c>
      <c r="D1333" s="181" t="s">
        <v>152</v>
      </c>
      <c r="E1333" s="182" t="s">
        <v>1931</v>
      </c>
      <c r="F1333" s="183" t="s">
        <v>1932</v>
      </c>
      <c r="G1333" s="184" t="s">
        <v>394</v>
      </c>
      <c r="H1333" s="185">
        <v>39</v>
      </c>
      <c r="I1333" s="186"/>
      <c r="J1333" s="187">
        <f t="shared" si="50"/>
        <v>0</v>
      </c>
      <c r="K1333" s="183" t="s">
        <v>1</v>
      </c>
      <c r="L1333" s="39"/>
      <c r="M1333" s="188" t="s">
        <v>1</v>
      </c>
      <c r="N1333" s="189" t="s">
        <v>42</v>
      </c>
      <c r="O1333" s="71"/>
      <c r="P1333" s="190">
        <f t="shared" si="51"/>
        <v>0</v>
      </c>
      <c r="Q1333" s="190">
        <v>0</v>
      </c>
      <c r="R1333" s="190">
        <f t="shared" si="52"/>
        <v>0</v>
      </c>
      <c r="S1333" s="190">
        <v>0</v>
      </c>
      <c r="T1333" s="191">
        <f t="shared" si="53"/>
        <v>0</v>
      </c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  <c r="AR1333" s="192" t="s">
        <v>157</v>
      </c>
      <c r="AT1333" s="192" t="s">
        <v>152</v>
      </c>
      <c r="AU1333" s="192" t="s">
        <v>84</v>
      </c>
      <c r="AY1333" s="17" t="s">
        <v>150</v>
      </c>
      <c r="BE1333" s="193">
        <f t="shared" si="54"/>
        <v>0</v>
      </c>
      <c r="BF1333" s="193">
        <f t="shared" si="55"/>
        <v>0</v>
      </c>
      <c r="BG1333" s="193">
        <f t="shared" si="56"/>
        <v>0</v>
      </c>
      <c r="BH1333" s="193">
        <f t="shared" si="57"/>
        <v>0</v>
      </c>
      <c r="BI1333" s="193">
        <f t="shared" si="58"/>
        <v>0</v>
      </c>
      <c r="BJ1333" s="17" t="s">
        <v>82</v>
      </c>
      <c r="BK1333" s="193">
        <f t="shared" si="59"/>
        <v>0</v>
      </c>
      <c r="BL1333" s="17" t="s">
        <v>157</v>
      </c>
      <c r="BM1333" s="192" t="s">
        <v>1933</v>
      </c>
    </row>
    <row r="1334" spans="1:65" s="2" customFormat="1" ht="24.2" customHeight="1">
      <c r="A1334" s="34"/>
      <c r="B1334" s="35"/>
      <c r="C1334" s="181" t="s">
        <v>1934</v>
      </c>
      <c r="D1334" s="181" t="s">
        <v>152</v>
      </c>
      <c r="E1334" s="182" t="s">
        <v>1935</v>
      </c>
      <c r="F1334" s="183" t="s">
        <v>1936</v>
      </c>
      <c r="G1334" s="184" t="s">
        <v>394</v>
      </c>
      <c r="H1334" s="185">
        <v>92</v>
      </c>
      <c r="I1334" s="186"/>
      <c r="J1334" s="187">
        <f t="shared" si="50"/>
        <v>0</v>
      </c>
      <c r="K1334" s="183" t="s">
        <v>1</v>
      </c>
      <c r="L1334" s="39"/>
      <c r="M1334" s="188" t="s">
        <v>1</v>
      </c>
      <c r="N1334" s="189" t="s">
        <v>42</v>
      </c>
      <c r="O1334" s="71"/>
      <c r="P1334" s="190">
        <f t="shared" si="51"/>
        <v>0</v>
      </c>
      <c r="Q1334" s="190">
        <v>0</v>
      </c>
      <c r="R1334" s="190">
        <f t="shared" si="52"/>
        <v>0</v>
      </c>
      <c r="S1334" s="190">
        <v>0</v>
      </c>
      <c r="T1334" s="191">
        <f t="shared" si="53"/>
        <v>0</v>
      </c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R1334" s="192" t="s">
        <v>157</v>
      </c>
      <c r="AT1334" s="192" t="s">
        <v>152</v>
      </c>
      <c r="AU1334" s="192" t="s">
        <v>84</v>
      </c>
      <c r="AY1334" s="17" t="s">
        <v>150</v>
      </c>
      <c r="BE1334" s="193">
        <f t="shared" si="54"/>
        <v>0</v>
      </c>
      <c r="BF1334" s="193">
        <f t="shared" si="55"/>
        <v>0</v>
      </c>
      <c r="BG1334" s="193">
        <f t="shared" si="56"/>
        <v>0</v>
      </c>
      <c r="BH1334" s="193">
        <f t="shared" si="57"/>
        <v>0</v>
      </c>
      <c r="BI1334" s="193">
        <f t="shared" si="58"/>
        <v>0</v>
      </c>
      <c r="BJ1334" s="17" t="s">
        <v>82</v>
      </c>
      <c r="BK1334" s="193">
        <f t="shared" si="59"/>
        <v>0</v>
      </c>
      <c r="BL1334" s="17" t="s">
        <v>157</v>
      </c>
      <c r="BM1334" s="192" t="s">
        <v>1937</v>
      </c>
    </row>
    <row r="1335" spans="1:65" s="2" customFormat="1" ht="37.9" customHeight="1">
      <c r="A1335" s="34"/>
      <c r="B1335" s="35"/>
      <c r="C1335" s="181" t="s">
        <v>1938</v>
      </c>
      <c r="D1335" s="181" t="s">
        <v>152</v>
      </c>
      <c r="E1335" s="182" t="s">
        <v>1939</v>
      </c>
      <c r="F1335" s="183" t="s">
        <v>1940</v>
      </c>
      <c r="G1335" s="184" t="s">
        <v>1639</v>
      </c>
      <c r="H1335" s="185">
        <v>2</v>
      </c>
      <c r="I1335" s="186"/>
      <c r="J1335" s="187">
        <f t="shared" si="50"/>
        <v>0</v>
      </c>
      <c r="K1335" s="183" t="s">
        <v>1</v>
      </c>
      <c r="L1335" s="39"/>
      <c r="M1335" s="188" t="s">
        <v>1</v>
      </c>
      <c r="N1335" s="189" t="s">
        <v>42</v>
      </c>
      <c r="O1335" s="71"/>
      <c r="P1335" s="190">
        <f t="shared" si="51"/>
        <v>0</v>
      </c>
      <c r="Q1335" s="190">
        <v>0</v>
      </c>
      <c r="R1335" s="190">
        <f t="shared" si="52"/>
        <v>0</v>
      </c>
      <c r="S1335" s="190">
        <v>0</v>
      </c>
      <c r="T1335" s="191">
        <f t="shared" si="53"/>
        <v>0</v>
      </c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R1335" s="192" t="s">
        <v>157</v>
      </c>
      <c r="AT1335" s="192" t="s">
        <v>152</v>
      </c>
      <c r="AU1335" s="192" t="s">
        <v>84</v>
      </c>
      <c r="AY1335" s="17" t="s">
        <v>150</v>
      </c>
      <c r="BE1335" s="193">
        <f t="shared" si="54"/>
        <v>0</v>
      </c>
      <c r="BF1335" s="193">
        <f t="shared" si="55"/>
        <v>0</v>
      </c>
      <c r="BG1335" s="193">
        <f t="shared" si="56"/>
        <v>0</v>
      </c>
      <c r="BH1335" s="193">
        <f t="shared" si="57"/>
        <v>0</v>
      </c>
      <c r="BI1335" s="193">
        <f t="shared" si="58"/>
        <v>0</v>
      </c>
      <c r="BJ1335" s="17" t="s">
        <v>82</v>
      </c>
      <c r="BK1335" s="193">
        <f t="shared" si="59"/>
        <v>0</v>
      </c>
      <c r="BL1335" s="17" t="s">
        <v>157</v>
      </c>
      <c r="BM1335" s="192" t="s">
        <v>1941</v>
      </c>
    </row>
    <row r="1336" spans="1:65" s="2" customFormat="1" ht="55.5" customHeight="1">
      <c r="A1336" s="34"/>
      <c r="B1336" s="35"/>
      <c r="C1336" s="181" t="s">
        <v>1942</v>
      </c>
      <c r="D1336" s="181" t="s">
        <v>152</v>
      </c>
      <c r="E1336" s="182" t="s">
        <v>1943</v>
      </c>
      <c r="F1336" s="183" t="s">
        <v>1944</v>
      </c>
      <c r="G1336" s="184" t="s">
        <v>1639</v>
      </c>
      <c r="H1336" s="185">
        <v>2</v>
      </c>
      <c r="I1336" s="186"/>
      <c r="J1336" s="187">
        <f t="shared" si="50"/>
        <v>0</v>
      </c>
      <c r="K1336" s="183" t="s">
        <v>1</v>
      </c>
      <c r="L1336" s="39"/>
      <c r="M1336" s="188" t="s">
        <v>1</v>
      </c>
      <c r="N1336" s="189" t="s">
        <v>42</v>
      </c>
      <c r="O1336" s="71"/>
      <c r="P1336" s="190">
        <f t="shared" si="51"/>
        <v>0</v>
      </c>
      <c r="Q1336" s="190">
        <v>0</v>
      </c>
      <c r="R1336" s="190">
        <f t="shared" si="52"/>
        <v>0</v>
      </c>
      <c r="S1336" s="190">
        <v>0</v>
      </c>
      <c r="T1336" s="191">
        <f t="shared" si="53"/>
        <v>0</v>
      </c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R1336" s="192" t="s">
        <v>157</v>
      </c>
      <c r="AT1336" s="192" t="s">
        <v>152</v>
      </c>
      <c r="AU1336" s="192" t="s">
        <v>84</v>
      </c>
      <c r="AY1336" s="17" t="s">
        <v>150</v>
      </c>
      <c r="BE1336" s="193">
        <f t="shared" si="54"/>
        <v>0</v>
      </c>
      <c r="BF1336" s="193">
        <f t="shared" si="55"/>
        <v>0</v>
      </c>
      <c r="BG1336" s="193">
        <f t="shared" si="56"/>
        <v>0</v>
      </c>
      <c r="BH1336" s="193">
        <f t="shared" si="57"/>
        <v>0</v>
      </c>
      <c r="BI1336" s="193">
        <f t="shared" si="58"/>
        <v>0</v>
      </c>
      <c r="BJ1336" s="17" t="s">
        <v>82</v>
      </c>
      <c r="BK1336" s="193">
        <f t="shared" si="59"/>
        <v>0</v>
      </c>
      <c r="BL1336" s="17" t="s">
        <v>157</v>
      </c>
      <c r="BM1336" s="192" t="s">
        <v>1945</v>
      </c>
    </row>
    <row r="1337" spans="1:65" s="2" customFormat="1" ht="37.9" customHeight="1">
      <c r="A1337" s="34"/>
      <c r="B1337" s="35"/>
      <c r="C1337" s="181" t="s">
        <v>1946</v>
      </c>
      <c r="D1337" s="181" t="s">
        <v>152</v>
      </c>
      <c r="E1337" s="182" t="s">
        <v>1947</v>
      </c>
      <c r="F1337" s="183" t="s">
        <v>1948</v>
      </c>
      <c r="G1337" s="184" t="s">
        <v>1639</v>
      </c>
      <c r="H1337" s="185">
        <v>15</v>
      </c>
      <c r="I1337" s="186"/>
      <c r="J1337" s="187">
        <f t="shared" si="50"/>
        <v>0</v>
      </c>
      <c r="K1337" s="183" t="s">
        <v>1</v>
      </c>
      <c r="L1337" s="39"/>
      <c r="M1337" s="188" t="s">
        <v>1</v>
      </c>
      <c r="N1337" s="189" t="s">
        <v>42</v>
      </c>
      <c r="O1337" s="71"/>
      <c r="P1337" s="190">
        <f t="shared" si="51"/>
        <v>0</v>
      </c>
      <c r="Q1337" s="190">
        <v>0</v>
      </c>
      <c r="R1337" s="190">
        <f t="shared" si="52"/>
        <v>0</v>
      </c>
      <c r="S1337" s="190">
        <v>0</v>
      </c>
      <c r="T1337" s="191">
        <f t="shared" si="53"/>
        <v>0</v>
      </c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R1337" s="192" t="s">
        <v>157</v>
      </c>
      <c r="AT1337" s="192" t="s">
        <v>152</v>
      </c>
      <c r="AU1337" s="192" t="s">
        <v>84</v>
      </c>
      <c r="AY1337" s="17" t="s">
        <v>150</v>
      </c>
      <c r="BE1337" s="193">
        <f t="shared" si="54"/>
        <v>0</v>
      </c>
      <c r="BF1337" s="193">
        <f t="shared" si="55"/>
        <v>0</v>
      </c>
      <c r="BG1337" s="193">
        <f t="shared" si="56"/>
        <v>0</v>
      </c>
      <c r="BH1337" s="193">
        <f t="shared" si="57"/>
        <v>0</v>
      </c>
      <c r="BI1337" s="193">
        <f t="shared" si="58"/>
        <v>0</v>
      </c>
      <c r="BJ1337" s="17" t="s">
        <v>82</v>
      </c>
      <c r="BK1337" s="193">
        <f t="shared" si="59"/>
        <v>0</v>
      </c>
      <c r="BL1337" s="17" t="s">
        <v>157</v>
      </c>
      <c r="BM1337" s="192" t="s">
        <v>1949</v>
      </c>
    </row>
    <row r="1338" spans="1:65" s="2" customFormat="1" ht="24.2" customHeight="1">
      <c r="A1338" s="34"/>
      <c r="B1338" s="35"/>
      <c r="C1338" s="181" t="s">
        <v>1950</v>
      </c>
      <c r="D1338" s="181" t="s">
        <v>152</v>
      </c>
      <c r="E1338" s="182" t="s">
        <v>1951</v>
      </c>
      <c r="F1338" s="183" t="s">
        <v>1952</v>
      </c>
      <c r="G1338" s="184" t="s">
        <v>1639</v>
      </c>
      <c r="H1338" s="185">
        <v>71</v>
      </c>
      <c r="I1338" s="186"/>
      <c r="J1338" s="187">
        <f t="shared" si="50"/>
        <v>0</v>
      </c>
      <c r="K1338" s="183" t="s">
        <v>1</v>
      </c>
      <c r="L1338" s="39"/>
      <c r="M1338" s="188" t="s">
        <v>1</v>
      </c>
      <c r="N1338" s="189" t="s">
        <v>42</v>
      </c>
      <c r="O1338" s="71"/>
      <c r="P1338" s="190">
        <f t="shared" si="51"/>
        <v>0</v>
      </c>
      <c r="Q1338" s="190">
        <v>0</v>
      </c>
      <c r="R1338" s="190">
        <f t="shared" si="52"/>
        <v>0</v>
      </c>
      <c r="S1338" s="190">
        <v>0</v>
      </c>
      <c r="T1338" s="191">
        <f t="shared" si="53"/>
        <v>0</v>
      </c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R1338" s="192" t="s">
        <v>157</v>
      </c>
      <c r="AT1338" s="192" t="s">
        <v>152</v>
      </c>
      <c r="AU1338" s="192" t="s">
        <v>84</v>
      </c>
      <c r="AY1338" s="17" t="s">
        <v>150</v>
      </c>
      <c r="BE1338" s="193">
        <f t="shared" si="54"/>
        <v>0</v>
      </c>
      <c r="BF1338" s="193">
        <f t="shared" si="55"/>
        <v>0</v>
      </c>
      <c r="BG1338" s="193">
        <f t="shared" si="56"/>
        <v>0</v>
      </c>
      <c r="BH1338" s="193">
        <f t="shared" si="57"/>
        <v>0</v>
      </c>
      <c r="BI1338" s="193">
        <f t="shared" si="58"/>
        <v>0</v>
      </c>
      <c r="BJ1338" s="17" t="s">
        <v>82</v>
      </c>
      <c r="BK1338" s="193">
        <f t="shared" si="59"/>
        <v>0</v>
      </c>
      <c r="BL1338" s="17" t="s">
        <v>157</v>
      </c>
      <c r="BM1338" s="192" t="s">
        <v>1953</v>
      </c>
    </row>
    <row r="1339" spans="1:65" s="2" customFormat="1" ht="24.2" customHeight="1">
      <c r="A1339" s="34"/>
      <c r="B1339" s="35"/>
      <c r="C1339" s="181" t="s">
        <v>1954</v>
      </c>
      <c r="D1339" s="181" t="s">
        <v>152</v>
      </c>
      <c r="E1339" s="182" t="s">
        <v>1955</v>
      </c>
      <c r="F1339" s="183" t="s">
        <v>1956</v>
      </c>
      <c r="G1339" s="184" t="s">
        <v>1639</v>
      </c>
      <c r="H1339" s="185">
        <v>4</v>
      </c>
      <c r="I1339" s="186"/>
      <c r="J1339" s="187">
        <f t="shared" si="50"/>
        <v>0</v>
      </c>
      <c r="K1339" s="183" t="s">
        <v>1</v>
      </c>
      <c r="L1339" s="39"/>
      <c r="M1339" s="188" t="s">
        <v>1</v>
      </c>
      <c r="N1339" s="189" t="s">
        <v>42</v>
      </c>
      <c r="O1339" s="71"/>
      <c r="P1339" s="190">
        <f t="shared" si="51"/>
        <v>0</v>
      </c>
      <c r="Q1339" s="190">
        <v>0</v>
      </c>
      <c r="R1339" s="190">
        <f t="shared" si="52"/>
        <v>0</v>
      </c>
      <c r="S1339" s="190">
        <v>0</v>
      </c>
      <c r="T1339" s="191">
        <f t="shared" si="53"/>
        <v>0</v>
      </c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R1339" s="192" t="s">
        <v>157</v>
      </c>
      <c r="AT1339" s="192" t="s">
        <v>152</v>
      </c>
      <c r="AU1339" s="192" t="s">
        <v>84</v>
      </c>
      <c r="AY1339" s="17" t="s">
        <v>150</v>
      </c>
      <c r="BE1339" s="193">
        <f t="shared" si="54"/>
        <v>0</v>
      </c>
      <c r="BF1339" s="193">
        <f t="shared" si="55"/>
        <v>0</v>
      </c>
      <c r="BG1339" s="193">
        <f t="shared" si="56"/>
        <v>0</v>
      </c>
      <c r="BH1339" s="193">
        <f t="shared" si="57"/>
        <v>0</v>
      </c>
      <c r="BI1339" s="193">
        <f t="shared" si="58"/>
        <v>0</v>
      </c>
      <c r="BJ1339" s="17" t="s">
        <v>82</v>
      </c>
      <c r="BK1339" s="193">
        <f t="shared" si="59"/>
        <v>0</v>
      </c>
      <c r="BL1339" s="17" t="s">
        <v>157</v>
      </c>
      <c r="BM1339" s="192" t="s">
        <v>1957</v>
      </c>
    </row>
    <row r="1340" spans="1:65" s="2" customFormat="1" ht="24.2" customHeight="1">
      <c r="A1340" s="34"/>
      <c r="B1340" s="35"/>
      <c r="C1340" s="181" t="s">
        <v>1958</v>
      </c>
      <c r="D1340" s="181" t="s">
        <v>152</v>
      </c>
      <c r="E1340" s="182" t="s">
        <v>1959</v>
      </c>
      <c r="F1340" s="183" t="s">
        <v>1960</v>
      </c>
      <c r="G1340" s="184" t="s">
        <v>1639</v>
      </c>
      <c r="H1340" s="185">
        <v>9</v>
      </c>
      <c r="I1340" s="186"/>
      <c r="J1340" s="187">
        <f t="shared" si="50"/>
        <v>0</v>
      </c>
      <c r="K1340" s="183" t="s">
        <v>1</v>
      </c>
      <c r="L1340" s="39"/>
      <c r="M1340" s="188" t="s">
        <v>1</v>
      </c>
      <c r="N1340" s="189" t="s">
        <v>42</v>
      </c>
      <c r="O1340" s="71"/>
      <c r="P1340" s="190">
        <f t="shared" si="51"/>
        <v>0</v>
      </c>
      <c r="Q1340" s="190">
        <v>0</v>
      </c>
      <c r="R1340" s="190">
        <f t="shared" si="52"/>
        <v>0</v>
      </c>
      <c r="S1340" s="190">
        <v>0</v>
      </c>
      <c r="T1340" s="191">
        <f t="shared" si="53"/>
        <v>0</v>
      </c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R1340" s="192" t="s">
        <v>157</v>
      </c>
      <c r="AT1340" s="192" t="s">
        <v>152</v>
      </c>
      <c r="AU1340" s="192" t="s">
        <v>84</v>
      </c>
      <c r="AY1340" s="17" t="s">
        <v>150</v>
      </c>
      <c r="BE1340" s="193">
        <f t="shared" si="54"/>
        <v>0</v>
      </c>
      <c r="BF1340" s="193">
        <f t="shared" si="55"/>
        <v>0</v>
      </c>
      <c r="BG1340" s="193">
        <f t="shared" si="56"/>
        <v>0</v>
      </c>
      <c r="BH1340" s="193">
        <f t="shared" si="57"/>
        <v>0</v>
      </c>
      <c r="BI1340" s="193">
        <f t="shared" si="58"/>
        <v>0</v>
      </c>
      <c r="BJ1340" s="17" t="s">
        <v>82</v>
      </c>
      <c r="BK1340" s="193">
        <f t="shared" si="59"/>
        <v>0</v>
      </c>
      <c r="BL1340" s="17" t="s">
        <v>157</v>
      </c>
      <c r="BM1340" s="192" t="s">
        <v>1961</v>
      </c>
    </row>
    <row r="1341" spans="1:65" s="2" customFormat="1" ht="24.2" customHeight="1">
      <c r="A1341" s="34"/>
      <c r="B1341" s="35"/>
      <c r="C1341" s="181" t="s">
        <v>1962</v>
      </c>
      <c r="D1341" s="181" t="s">
        <v>152</v>
      </c>
      <c r="E1341" s="182" t="s">
        <v>1963</v>
      </c>
      <c r="F1341" s="183" t="s">
        <v>1964</v>
      </c>
      <c r="G1341" s="184" t="s">
        <v>1639</v>
      </c>
      <c r="H1341" s="185">
        <v>5</v>
      </c>
      <c r="I1341" s="186"/>
      <c r="J1341" s="187">
        <f t="shared" si="50"/>
        <v>0</v>
      </c>
      <c r="K1341" s="183" t="s">
        <v>1</v>
      </c>
      <c r="L1341" s="39"/>
      <c r="M1341" s="188" t="s">
        <v>1</v>
      </c>
      <c r="N1341" s="189" t="s">
        <v>42</v>
      </c>
      <c r="O1341" s="71"/>
      <c r="P1341" s="190">
        <f t="shared" si="51"/>
        <v>0</v>
      </c>
      <c r="Q1341" s="190">
        <v>0</v>
      </c>
      <c r="R1341" s="190">
        <f t="shared" si="52"/>
        <v>0</v>
      </c>
      <c r="S1341" s="190">
        <v>0</v>
      </c>
      <c r="T1341" s="191">
        <f t="shared" si="53"/>
        <v>0</v>
      </c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R1341" s="192" t="s">
        <v>157</v>
      </c>
      <c r="AT1341" s="192" t="s">
        <v>152</v>
      </c>
      <c r="AU1341" s="192" t="s">
        <v>84</v>
      </c>
      <c r="AY1341" s="17" t="s">
        <v>150</v>
      </c>
      <c r="BE1341" s="193">
        <f t="shared" si="54"/>
        <v>0</v>
      </c>
      <c r="BF1341" s="193">
        <f t="shared" si="55"/>
        <v>0</v>
      </c>
      <c r="BG1341" s="193">
        <f t="shared" si="56"/>
        <v>0</v>
      </c>
      <c r="BH1341" s="193">
        <f t="shared" si="57"/>
        <v>0</v>
      </c>
      <c r="BI1341" s="193">
        <f t="shared" si="58"/>
        <v>0</v>
      </c>
      <c r="BJ1341" s="17" t="s">
        <v>82</v>
      </c>
      <c r="BK1341" s="193">
        <f t="shared" si="59"/>
        <v>0</v>
      </c>
      <c r="BL1341" s="17" t="s">
        <v>157</v>
      </c>
      <c r="BM1341" s="192" t="s">
        <v>1965</v>
      </c>
    </row>
    <row r="1342" spans="1:65" s="2" customFormat="1" ht="24.2" customHeight="1">
      <c r="A1342" s="34"/>
      <c r="B1342" s="35"/>
      <c r="C1342" s="181" t="s">
        <v>1966</v>
      </c>
      <c r="D1342" s="181" t="s">
        <v>152</v>
      </c>
      <c r="E1342" s="182" t="s">
        <v>1967</v>
      </c>
      <c r="F1342" s="183" t="s">
        <v>1968</v>
      </c>
      <c r="G1342" s="184" t="s">
        <v>1639</v>
      </c>
      <c r="H1342" s="185">
        <v>4</v>
      </c>
      <c r="I1342" s="186"/>
      <c r="J1342" s="187">
        <f t="shared" si="50"/>
        <v>0</v>
      </c>
      <c r="K1342" s="183" t="s">
        <v>1</v>
      </c>
      <c r="L1342" s="39"/>
      <c r="M1342" s="188" t="s">
        <v>1</v>
      </c>
      <c r="N1342" s="189" t="s">
        <v>42</v>
      </c>
      <c r="O1342" s="71"/>
      <c r="P1342" s="190">
        <f t="shared" si="51"/>
        <v>0</v>
      </c>
      <c r="Q1342" s="190">
        <v>0</v>
      </c>
      <c r="R1342" s="190">
        <f t="shared" si="52"/>
        <v>0</v>
      </c>
      <c r="S1342" s="190">
        <v>0</v>
      </c>
      <c r="T1342" s="191">
        <f t="shared" si="53"/>
        <v>0</v>
      </c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R1342" s="192" t="s">
        <v>157</v>
      </c>
      <c r="AT1342" s="192" t="s">
        <v>152</v>
      </c>
      <c r="AU1342" s="192" t="s">
        <v>84</v>
      </c>
      <c r="AY1342" s="17" t="s">
        <v>150</v>
      </c>
      <c r="BE1342" s="193">
        <f t="shared" si="54"/>
        <v>0</v>
      </c>
      <c r="BF1342" s="193">
        <f t="shared" si="55"/>
        <v>0</v>
      </c>
      <c r="BG1342" s="193">
        <f t="shared" si="56"/>
        <v>0</v>
      </c>
      <c r="BH1342" s="193">
        <f t="shared" si="57"/>
        <v>0</v>
      </c>
      <c r="BI1342" s="193">
        <f t="shared" si="58"/>
        <v>0</v>
      </c>
      <c r="BJ1342" s="17" t="s">
        <v>82</v>
      </c>
      <c r="BK1342" s="193">
        <f t="shared" si="59"/>
        <v>0</v>
      </c>
      <c r="BL1342" s="17" t="s">
        <v>157</v>
      </c>
      <c r="BM1342" s="192" t="s">
        <v>1969</v>
      </c>
    </row>
    <row r="1343" spans="1:65" s="2" customFormat="1" ht="24.2" customHeight="1">
      <c r="A1343" s="34"/>
      <c r="B1343" s="35"/>
      <c r="C1343" s="181" t="s">
        <v>1970</v>
      </c>
      <c r="D1343" s="181" t="s">
        <v>152</v>
      </c>
      <c r="E1343" s="182" t="s">
        <v>1971</v>
      </c>
      <c r="F1343" s="183" t="s">
        <v>1972</v>
      </c>
      <c r="G1343" s="184" t="s">
        <v>1639</v>
      </c>
      <c r="H1343" s="185">
        <v>17</v>
      </c>
      <c r="I1343" s="186"/>
      <c r="J1343" s="187">
        <f t="shared" si="50"/>
        <v>0</v>
      </c>
      <c r="K1343" s="183" t="s">
        <v>1</v>
      </c>
      <c r="L1343" s="39"/>
      <c r="M1343" s="188" t="s">
        <v>1</v>
      </c>
      <c r="N1343" s="189" t="s">
        <v>42</v>
      </c>
      <c r="O1343" s="71"/>
      <c r="P1343" s="190">
        <f t="shared" si="51"/>
        <v>0</v>
      </c>
      <c r="Q1343" s="190">
        <v>0</v>
      </c>
      <c r="R1343" s="190">
        <f t="shared" si="52"/>
        <v>0</v>
      </c>
      <c r="S1343" s="190">
        <v>0</v>
      </c>
      <c r="T1343" s="191">
        <f t="shared" si="53"/>
        <v>0</v>
      </c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R1343" s="192" t="s">
        <v>157</v>
      </c>
      <c r="AT1343" s="192" t="s">
        <v>152</v>
      </c>
      <c r="AU1343" s="192" t="s">
        <v>84</v>
      </c>
      <c r="AY1343" s="17" t="s">
        <v>150</v>
      </c>
      <c r="BE1343" s="193">
        <f t="shared" si="54"/>
        <v>0</v>
      </c>
      <c r="BF1343" s="193">
        <f t="shared" si="55"/>
        <v>0</v>
      </c>
      <c r="BG1343" s="193">
        <f t="shared" si="56"/>
        <v>0</v>
      </c>
      <c r="BH1343" s="193">
        <f t="shared" si="57"/>
        <v>0</v>
      </c>
      <c r="BI1343" s="193">
        <f t="shared" si="58"/>
        <v>0</v>
      </c>
      <c r="BJ1343" s="17" t="s">
        <v>82</v>
      </c>
      <c r="BK1343" s="193">
        <f t="shared" si="59"/>
        <v>0</v>
      </c>
      <c r="BL1343" s="17" t="s">
        <v>157</v>
      </c>
      <c r="BM1343" s="192" t="s">
        <v>1973</v>
      </c>
    </row>
    <row r="1344" spans="1:65" s="2" customFormat="1" ht="24.2" customHeight="1">
      <c r="A1344" s="34"/>
      <c r="B1344" s="35"/>
      <c r="C1344" s="181" t="s">
        <v>1974</v>
      </c>
      <c r="D1344" s="181" t="s">
        <v>152</v>
      </c>
      <c r="E1344" s="182" t="s">
        <v>1975</v>
      </c>
      <c r="F1344" s="183" t="s">
        <v>1976</v>
      </c>
      <c r="G1344" s="184" t="s">
        <v>1639</v>
      </c>
      <c r="H1344" s="185">
        <v>1</v>
      </c>
      <c r="I1344" s="186"/>
      <c r="J1344" s="187">
        <f t="shared" si="50"/>
        <v>0</v>
      </c>
      <c r="K1344" s="183" t="s">
        <v>1</v>
      </c>
      <c r="L1344" s="39"/>
      <c r="M1344" s="188" t="s">
        <v>1</v>
      </c>
      <c r="N1344" s="189" t="s">
        <v>42</v>
      </c>
      <c r="O1344" s="71"/>
      <c r="P1344" s="190">
        <f t="shared" si="51"/>
        <v>0</v>
      </c>
      <c r="Q1344" s="190">
        <v>0</v>
      </c>
      <c r="R1344" s="190">
        <f t="shared" si="52"/>
        <v>0</v>
      </c>
      <c r="S1344" s="190">
        <v>0</v>
      </c>
      <c r="T1344" s="191">
        <f t="shared" si="53"/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192" t="s">
        <v>157</v>
      </c>
      <c r="AT1344" s="192" t="s">
        <v>152</v>
      </c>
      <c r="AU1344" s="192" t="s">
        <v>84</v>
      </c>
      <c r="AY1344" s="17" t="s">
        <v>150</v>
      </c>
      <c r="BE1344" s="193">
        <f t="shared" si="54"/>
        <v>0</v>
      </c>
      <c r="BF1344" s="193">
        <f t="shared" si="55"/>
        <v>0</v>
      </c>
      <c r="BG1344" s="193">
        <f t="shared" si="56"/>
        <v>0</v>
      </c>
      <c r="BH1344" s="193">
        <f t="shared" si="57"/>
        <v>0</v>
      </c>
      <c r="BI1344" s="193">
        <f t="shared" si="58"/>
        <v>0</v>
      </c>
      <c r="BJ1344" s="17" t="s">
        <v>82</v>
      </c>
      <c r="BK1344" s="193">
        <f t="shared" si="59"/>
        <v>0</v>
      </c>
      <c r="BL1344" s="17" t="s">
        <v>157</v>
      </c>
      <c r="BM1344" s="192" t="s">
        <v>1977</v>
      </c>
    </row>
    <row r="1345" spans="1:65" s="2" customFormat="1" ht="49.15" customHeight="1">
      <c r="A1345" s="34"/>
      <c r="B1345" s="35"/>
      <c r="C1345" s="181" t="s">
        <v>1978</v>
      </c>
      <c r="D1345" s="181" t="s">
        <v>152</v>
      </c>
      <c r="E1345" s="182" t="s">
        <v>1979</v>
      </c>
      <c r="F1345" s="183" t="s">
        <v>1980</v>
      </c>
      <c r="G1345" s="184" t="s">
        <v>1639</v>
      </c>
      <c r="H1345" s="185">
        <v>1</v>
      </c>
      <c r="I1345" s="186"/>
      <c r="J1345" s="187">
        <f t="shared" si="50"/>
        <v>0</v>
      </c>
      <c r="K1345" s="183" t="s">
        <v>1</v>
      </c>
      <c r="L1345" s="39"/>
      <c r="M1345" s="188" t="s">
        <v>1</v>
      </c>
      <c r="N1345" s="189" t="s">
        <v>42</v>
      </c>
      <c r="O1345" s="71"/>
      <c r="P1345" s="190">
        <f t="shared" si="51"/>
        <v>0</v>
      </c>
      <c r="Q1345" s="190">
        <v>0</v>
      </c>
      <c r="R1345" s="190">
        <f t="shared" si="52"/>
        <v>0</v>
      </c>
      <c r="S1345" s="190">
        <v>0</v>
      </c>
      <c r="T1345" s="191">
        <f t="shared" si="53"/>
        <v>0</v>
      </c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R1345" s="192" t="s">
        <v>157</v>
      </c>
      <c r="AT1345" s="192" t="s">
        <v>152</v>
      </c>
      <c r="AU1345" s="192" t="s">
        <v>84</v>
      </c>
      <c r="AY1345" s="17" t="s">
        <v>150</v>
      </c>
      <c r="BE1345" s="193">
        <f t="shared" si="54"/>
        <v>0</v>
      </c>
      <c r="BF1345" s="193">
        <f t="shared" si="55"/>
        <v>0</v>
      </c>
      <c r="BG1345" s="193">
        <f t="shared" si="56"/>
        <v>0</v>
      </c>
      <c r="BH1345" s="193">
        <f t="shared" si="57"/>
        <v>0</v>
      </c>
      <c r="BI1345" s="193">
        <f t="shared" si="58"/>
        <v>0</v>
      </c>
      <c r="BJ1345" s="17" t="s">
        <v>82</v>
      </c>
      <c r="BK1345" s="193">
        <f t="shared" si="59"/>
        <v>0</v>
      </c>
      <c r="BL1345" s="17" t="s">
        <v>157</v>
      </c>
      <c r="BM1345" s="192" t="s">
        <v>1981</v>
      </c>
    </row>
    <row r="1346" spans="1:65" s="2" customFormat="1" ht="24.2" customHeight="1">
      <c r="A1346" s="34"/>
      <c r="B1346" s="35"/>
      <c r="C1346" s="181" t="s">
        <v>1982</v>
      </c>
      <c r="D1346" s="181" t="s">
        <v>152</v>
      </c>
      <c r="E1346" s="182" t="s">
        <v>1983</v>
      </c>
      <c r="F1346" s="183" t="s">
        <v>1984</v>
      </c>
      <c r="G1346" s="184" t="s">
        <v>1639</v>
      </c>
      <c r="H1346" s="185">
        <v>2</v>
      </c>
      <c r="I1346" s="186"/>
      <c r="J1346" s="187">
        <f t="shared" si="50"/>
        <v>0</v>
      </c>
      <c r="K1346" s="183" t="s">
        <v>1</v>
      </c>
      <c r="L1346" s="39"/>
      <c r="M1346" s="188" t="s">
        <v>1</v>
      </c>
      <c r="N1346" s="189" t="s">
        <v>42</v>
      </c>
      <c r="O1346" s="71"/>
      <c r="P1346" s="190">
        <f t="shared" si="51"/>
        <v>0</v>
      </c>
      <c r="Q1346" s="190">
        <v>0</v>
      </c>
      <c r="R1346" s="190">
        <f t="shared" si="52"/>
        <v>0</v>
      </c>
      <c r="S1346" s="190">
        <v>0</v>
      </c>
      <c r="T1346" s="191">
        <f t="shared" si="53"/>
        <v>0</v>
      </c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R1346" s="192" t="s">
        <v>157</v>
      </c>
      <c r="AT1346" s="192" t="s">
        <v>152</v>
      </c>
      <c r="AU1346" s="192" t="s">
        <v>84</v>
      </c>
      <c r="AY1346" s="17" t="s">
        <v>150</v>
      </c>
      <c r="BE1346" s="193">
        <f t="shared" si="54"/>
        <v>0</v>
      </c>
      <c r="BF1346" s="193">
        <f t="shared" si="55"/>
        <v>0</v>
      </c>
      <c r="BG1346" s="193">
        <f t="shared" si="56"/>
        <v>0</v>
      </c>
      <c r="BH1346" s="193">
        <f t="shared" si="57"/>
        <v>0</v>
      </c>
      <c r="BI1346" s="193">
        <f t="shared" si="58"/>
        <v>0</v>
      </c>
      <c r="BJ1346" s="17" t="s">
        <v>82</v>
      </c>
      <c r="BK1346" s="193">
        <f t="shared" si="59"/>
        <v>0</v>
      </c>
      <c r="BL1346" s="17" t="s">
        <v>157</v>
      </c>
      <c r="BM1346" s="192" t="s">
        <v>1985</v>
      </c>
    </row>
    <row r="1347" spans="1:65" s="2" customFormat="1" ht="24.2" customHeight="1">
      <c r="A1347" s="34"/>
      <c r="B1347" s="35"/>
      <c r="C1347" s="181" t="s">
        <v>1986</v>
      </c>
      <c r="D1347" s="181" t="s">
        <v>152</v>
      </c>
      <c r="E1347" s="182" t="s">
        <v>1987</v>
      </c>
      <c r="F1347" s="183" t="s">
        <v>1988</v>
      </c>
      <c r="G1347" s="184" t="s">
        <v>1639</v>
      </c>
      <c r="H1347" s="185">
        <v>2</v>
      </c>
      <c r="I1347" s="186"/>
      <c r="J1347" s="187">
        <f t="shared" si="50"/>
        <v>0</v>
      </c>
      <c r="K1347" s="183" t="s">
        <v>1</v>
      </c>
      <c r="L1347" s="39"/>
      <c r="M1347" s="188" t="s">
        <v>1</v>
      </c>
      <c r="N1347" s="189" t="s">
        <v>42</v>
      </c>
      <c r="O1347" s="71"/>
      <c r="P1347" s="190">
        <f t="shared" si="51"/>
        <v>0</v>
      </c>
      <c r="Q1347" s="190">
        <v>0</v>
      </c>
      <c r="R1347" s="190">
        <f t="shared" si="52"/>
        <v>0</v>
      </c>
      <c r="S1347" s="190">
        <v>0</v>
      </c>
      <c r="T1347" s="191">
        <f t="shared" si="53"/>
        <v>0</v>
      </c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R1347" s="192" t="s">
        <v>157</v>
      </c>
      <c r="AT1347" s="192" t="s">
        <v>152</v>
      </c>
      <c r="AU1347" s="192" t="s">
        <v>84</v>
      </c>
      <c r="AY1347" s="17" t="s">
        <v>150</v>
      </c>
      <c r="BE1347" s="193">
        <f t="shared" si="54"/>
        <v>0</v>
      </c>
      <c r="BF1347" s="193">
        <f t="shared" si="55"/>
        <v>0</v>
      </c>
      <c r="BG1347" s="193">
        <f t="shared" si="56"/>
        <v>0</v>
      </c>
      <c r="BH1347" s="193">
        <f t="shared" si="57"/>
        <v>0</v>
      </c>
      <c r="BI1347" s="193">
        <f t="shared" si="58"/>
        <v>0</v>
      </c>
      <c r="BJ1347" s="17" t="s">
        <v>82</v>
      </c>
      <c r="BK1347" s="193">
        <f t="shared" si="59"/>
        <v>0</v>
      </c>
      <c r="BL1347" s="17" t="s">
        <v>157</v>
      </c>
      <c r="BM1347" s="192" t="s">
        <v>1989</v>
      </c>
    </row>
    <row r="1348" spans="1:65" s="2" customFormat="1" ht="21.75" customHeight="1">
      <c r="A1348" s="34"/>
      <c r="B1348" s="35"/>
      <c r="C1348" s="181" t="s">
        <v>1990</v>
      </c>
      <c r="D1348" s="181" t="s">
        <v>152</v>
      </c>
      <c r="E1348" s="182" t="s">
        <v>1991</v>
      </c>
      <c r="F1348" s="183" t="s">
        <v>1992</v>
      </c>
      <c r="G1348" s="184" t="s">
        <v>1639</v>
      </c>
      <c r="H1348" s="185">
        <v>18</v>
      </c>
      <c r="I1348" s="186"/>
      <c r="J1348" s="187">
        <f t="shared" si="50"/>
        <v>0</v>
      </c>
      <c r="K1348" s="183" t="s">
        <v>1</v>
      </c>
      <c r="L1348" s="39"/>
      <c r="M1348" s="188" t="s">
        <v>1</v>
      </c>
      <c r="N1348" s="189" t="s">
        <v>42</v>
      </c>
      <c r="O1348" s="71"/>
      <c r="P1348" s="190">
        <f t="shared" si="51"/>
        <v>0</v>
      </c>
      <c r="Q1348" s="190">
        <v>0</v>
      </c>
      <c r="R1348" s="190">
        <f t="shared" si="52"/>
        <v>0</v>
      </c>
      <c r="S1348" s="190">
        <v>0</v>
      </c>
      <c r="T1348" s="191">
        <f t="shared" si="53"/>
        <v>0</v>
      </c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R1348" s="192" t="s">
        <v>157</v>
      </c>
      <c r="AT1348" s="192" t="s">
        <v>152</v>
      </c>
      <c r="AU1348" s="192" t="s">
        <v>84</v>
      </c>
      <c r="AY1348" s="17" t="s">
        <v>150</v>
      </c>
      <c r="BE1348" s="193">
        <f t="shared" si="54"/>
        <v>0</v>
      </c>
      <c r="BF1348" s="193">
        <f t="shared" si="55"/>
        <v>0</v>
      </c>
      <c r="BG1348" s="193">
        <f t="shared" si="56"/>
        <v>0</v>
      </c>
      <c r="BH1348" s="193">
        <f t="shared" si="57"/>
        <v>0</v>
      </c>
      <c r="BI1348" s="193">
        <f t="shared" si="58"/>
        <v>0</v>
      </c>
      <c r="BJ1348" s="17" t="s">
        <v>82</v>
      </c>
      <c r="BK1348" s="193">
        <f t="shared" si="59"/>
        <v>0</v>
      </c>
      <c r="BL1348" s="17" t="s">
        <v>157</v>
      </c>
      <c r="BM1348" s="192" t="s">
        <v>1993</v>
      </c>
    </row>
    <row r="1349" spans="1:65" s="2" customFormat="1" ht="24.2" customHeight="1">
      <c r="A1349" s="34"/>
      <c r="B1349" s="35"/>
      <c r="C1349" s="181" t="s">
        <v>1994</v>
      </c>
      <c r="D1349" s="181" t="s">
        <v>152</v>
      </c>
      <c r="E1349" s="182" t="s">
        <v>1995</v>
      </c>
      <c r="F1349" s="183" t="s">
        <v>1996</v>
      </c>
      <c r="G1349" s="184" t="s">
        <v>1639</v>
      </c>
      <c r="H1349" s="185">
        <v>17</v>
      </c>
      <c r="I1349" s="186"/>
      <c r="J1349" s="187">
        <f t="shared" si="50"/>
        <v>0</v>
      </c>
      <c r="K1349" s="183" t="s">
        <v>1</v>
      </c>
      <c r="L1349" s="39"/>
      <c r="M1349" s="188" t="s">
        <v>1</v>
      </c>
      <c r="N1349" s="189" t="s">
        <v>42</v>
      </c>
      <c r="O1349" s="71"/>
      <c r="P1349" s="190">
        <f t="shared" si="51"/>
        <v>0</v>
      </c>
      <c r="Q1349" s="190">
        <v>0</v>
      </c>
      <c r="R1349" s="190">
        <f t="shared" si="52"/>
        <v>0</v>
      </c>
      <c r="S1349" s="190">
        <v>0</v>
      </c>
      <c r="T1349" s="191">
        <f t="shared" si="53"/>
        <v>0</v>
      </c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R1349" s="192" t="s">
        <v>157</v>
      </c>
      <c r="AT1349" s="192" t="s">
        <v>152</v>
      </c>
      <c r="AU1349" s="192" t="s">
        <v>84</v>
      </c>
      <c r="AY1349" s="17" t="s">
        <v>150</v>
      </c>
      <c r="BE1349" s="193">
        <f t="shared" si="54"/>
        <v>0</v>
      </c>
      <c r="BF1349" s="193">
        <f t="shared" si="55"/>
        <v>0</v>
      </c>
      <c r="BG1349" s="193">
        <f t="shared" si="56"/>
        <v>0</v>
      </c>
      <c r="BH1349" s="193">
        <f t="shared" si="57"/>
        <v>0</v>
      </c>
      <c r="BI1349" s="193">
        <f t="shared" si="58"/>
        <v>0</v>
      </c>
      <c r="BJ1349" s="17" t="s">
        <v>82</v>
      </c>
      <c r="BK1349" s="193">
        <f t="shared" si="59"/>
        <v>0</v>
      </c>
      <c r="BL1349" s="17" t="s">
        <v>157</v>
      </c>
      <c r="BM1349" s="192" t="s">
        <v>1997</v>
      </c>
    </row>
    <row r="1350" spans="1:65" s="2" customFormat="1" ht="24.2" customHeight="1">
      <c r="A1350" s="34"/>
      <c r="B1350" s="35"/>
      <c r="C1350" s="181" t="s">
        <v>1998</v>
      </c>
      <c r="D1350" s="181" t="s">
        <v>152</v>
      </c>
      <c r="E1350" s="182" t="s">
        <v>1999</v>
      </c>
      <c r="F1350" s="183" t="s">
        <v>2000</v>
      </c>
      <c r="G1350" s="184" t="s">
        <v>1639</v>
      </c>
      <c r="H1350" s="185">
        <v>45</v>
      </c>
      <c r="I1350" s="186"/>
      <c r="J1350" s="187">
        <f t="shared" si="50"/>
        <v>0</v>
      </c>
      <c r="K1350" s="183" t="s">
        <v>1</v>
      </c>
      <c r="L1350" s="39"/>
      <c r="M1350" s="188" t="s">
        <v>1</v>
      </c>
      <c r="N1350" s="189" t="s">
        <v>42</v>
      </c>
      <c r="O1350" s="71"/>
      <c r="P1350" s="190">
        <f t="shared" si="51"/>
        <v>0</v>
      </c>
      <c r="Q1350" s="190">
        <v>0</v>
      </c>
      <c r="R1350" s="190">
        <f t="shared" si="52"/>
        <v>0</v>
      </c>
      <c r="S1350" s="190">
        <v>0</v>
      </c>
      <c r="T1350" s="191">
        <f t="shared" si="53"/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192" t="s">
        <v>157</v>
      </c>
      <c r="AT1350" s="192" t="s">
        <v>152</v>
      </c>
      <c r="AU1350" s="192" t="s">
        <v>84</v>
      </c>
      <c r="AY1350" s="17" t="s">
        <v>150</v>
      </c>
      <c r="BE1350" s="193">
        <f t="shared" si="54"/>
        <v>0</v>
      </c>
      <c r="BF1350" s="193">
        <f t="shared" si="55"/>
        <v>0</v>
      </c>
      <c r="BG1350" s="193">
        <f t="shared" si="56"/>
        <v>0</v>
      </c>
      <c r="BH1350" s="193">
        <f t="shared" si="57"/>
        <v>0</v>
      </c>
      <c r="BI1350" s="193">
        <f t="shared" si="58"/>
        <v>0</v>
      </c>
      <c r="BJ1350" s="17" t="s">
        <v>82</v>
      </c>
      <c r="BK1350" s="193">
        <f t="shared" si="59"/>
        <v>0</v>
      </c>
      <c r="BL1350" s="17" t="s">
        <v>157</v>
      </c>
      <c r="BM1350" s="192" t="s">
        <v>2001</v>
      </c>
    </row>
    <row r="1351" spans="1:65" s="2" customFormat="1" ht="24.2" customHeight="1">
      <c r="A1351" s="34"/>
      <c r="B1351" s="35"/>
      <c r="C1351" s="181" t="s">
        <v>2002</v>
      </c>
      <c r="D1351" s="181" t="s">
        <v>152</v>
      </c>
      <c r="E1351" s="182" t="s">
        <v>2003</v>
      </c>
      <c r="F1351" s="183" t="s">
        <v>2004</v>
      </c>
      <c r="G1351" s="184" t="s">
        <v>1639</v>
      </c>
      <c r="H1351" s="185">
        <v>16</v>
      </c>
      <c r="I1351" s="186"/>
      <c r="J1351" s="187">
        <f t="shared" si="50"/>
        <v>0</v>
      </c>
      <c r="K1351" s="183" t="s">
        <v>1</v>
      </c>
      <c r="L1351" s="39"/>
      <c r="M1351" s="188" t="s">
        <v>1</v>
      </c>
      <c r="N1351" s="189" t="s">
        <v>42</v>
      </c>
      <c r="O1351" s="71"/>
      <c r="P1351" s="190">
        <f t="shared" si="51"/>
        <v>0</v>
      </c>
      <c r="Q1351" s="190">
        <v>0</v>
      </c>
      <c r="R1351" s="190">
        <f t="shared" si="52"/>
        <v>0</v>
      </c>
      <c r="S1351" s="190">
        <v>0</v>
      </c>
      <c r="T1351" s="191">
        <f t="shared" si="53"/>
        <v>0</v>
      </c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R1351" s="192" t="s">
        <v>157</v>
      </c>
      <c r="AT1351" s="192" t="s">
        <v>152</v>
      </c>
      <c r="AU1351" s="192" t="s">
        <v>84</v>
      </c>
      <c r="AY1351" s="17" t="s">
        <v>150</v>
      </c>
      <c r="BE1351" s="193">
        <f t="shared" si="54"/>
        <v>0</v>
      </c>
      <c r="BF1351" s="193">
        <f t="shared" si="55"/>
        <v>0</v>
      </c>
      <c r="BG1351" s="193">
        <f t="shared" si="56"/>
        <v>0</v>
      </c>
      <c r="BH1351" s="193">
        <f t="shared" si="57"/>
        <v>0</v>
      </c>
      <c r="BI1351" s="193">
        <f t="shared" si="58"/>
        <v>0</v>
      </c>
      <c r="BJ1351" s="17" t="s">
        <v>82</v>
      </c>
      <c r="BK1351" s="193">
        <f t="shared" si="59"/>
        <v>0</v>
      </c>
      <c r="BL1351" s="17" t="s">
        <v>157</v>
      </c>
      <c r="BM1351" s="192" t="s">
        <v>2005</v>
      </c>
    </row>
    <row r="1352" spans="1:65" s="2" customFormat="1" ht="24.2" customHeight="1">
      <c r="A1352" s="34"/>
      <c r="B1352" s="35"/>
      <c r="C1352" s="181" t="s">
        <v>2006</v>
      </c>
      <c r="D1352" s="181" t="s">
        <v>152</v>
      </c>
      <c r="E1352" s="182" t="s">
        <v>2007</v>
      </c>
      <c r="F1352" s="183" t="s">
        <v>2008</v>
      </c>
      <c r="G1352" s="184" t="s">
        <v>1639</v>
      </c>
      <c r="H1352" s="185">
        <v>8</v>
      </c>
      <c r="I1352" s="186"/>
      <c r="J1352" s="187">
        <f t="shared" si="50"/>
        <v>0</v>
      </c>
      <c r="K1352" s="183" t="s">
        <v>1</v>
      </c>
      <c r="L1352" s="39"/>
      <c r="M1352" s="188" t="s">
        <v>1</v>
      </c>
      <c r="N1352" s="189" t="s">
        <v>42</v>
      </c>
      <c r="O1352" s="71"/>
      <c r="P1352" s="190">
        <f t="shared" si="51"/>
        <v>0</v>
      </c>
      <c r="Q1352" s="190">
        <v>0</v>
      </c>
      <c r="R1352" s="190">
        <f t="shared" si="52"/>
        <v>0</v>
      </c>
      <c r="S1352" s="190">
        <v>0</v>
      </c>
      <c r="T1352" s="191">
        <f t="shared" si="53"/>
        <v>0</v>
      </c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  <c r="AR1352" s="192" t="s">
        <v>157</v>
      </c>
      <c r="AT1352" s="192" t="s">
        <v>152</v>
      </c>
      <c r="AU1352" s="192" t="s">
        <v>84</v>
      </c>
      <c r="AY1352" s="17" t="s">
        <v>150</v>
      </c>
      <c r="BE1352" s="193">
        <f t="shared" si="54"/>
        <v>0</v>
      </c>
      <c r="BF1352" s="193">
        <f t="shared" si="55"/>
        <v>0</v>
      </c>
      <c r="BG1352" s="193">
        <f t="shared" si="56"/>
        <v>0</v>
      </c>
      <c r="BH1352" s="193">
        <f t="shared" si="57"/>
        <v>0</v>
      </c>
      <c r="BI1352" s="193">
        <f t="shared" si="58"/>
        <v>0</v>
      </c>
      <c r="BJ1352" s="17" t="s">
        <v>82</v>
      </c>
      <c r="BK1352" s="193">
        <f t="shared" si="59"/>
        <v>0</v>
      </c>
      <c r="BL1352" s="17" t="s">
        <v>157</v>
      </c>
      <c r="BM1352" s="192" t="s">
        <v>2009</v>
      </c>
    </row>
    <row r="1353" spans="1:65" s="2" customFormat="1" ht="24.2" customHeight="1">
      <c r="A1353" s="34"/>
      <c r="B1353" s="35"/>
      <c r="C1353" s="181" t="s">
        <v>2010</v>
      </c>
      <c r="D1353" s="181" t="s">
        <v>152</v>
      </c>
      <c r="E1353" s="182" t="s">
        <v>2011</v>
      </c>
      <c r="F1353" s="183" t="s">
        <v>2012</v>
      </c>
      <c r="G1353" s="184" t="s">
        <v>1639</v>
      </c>
      <c r="H1353" s="185">
        <v>7</v>
      </c>
      <c r="I1353" s="186"/>
      <c r="J1353" s="187">
        <f t="shared" si="50"/>
        <v>0</v>
      </c>
      <c r="K1353" s="183" t="s">
        <v>1</v>
      </c>
      <c r="L1353" s="39"/>
      <c r="M1353" s="188" t="s">
        <v>1</v>
      </c>
      <c r="N1353" s="189" t="s">
        <v>42</v>
      </c>
      <c r="O1353" s="71"/>
      <c r="P1353" s="190">
        <f t="shared" si="51"/>
        <v>0</v>
      </c>
      <c r="Q1353" s="190">
        <v>0</v>
      </c>
      <c r="R1353" s="190">
        <f t="shared" si="52"/>
        <v>0</v>
      </c>
      <c r="S1353" s="190">
        <v>0</v>
      </c>
      <c r="T1353" s="191">
        <f t="shared" si="53"/>
        <v>0</v>
      </c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R1353" s="192" t="s">
        <v>157</v>
      </c>
      <c r="AT1353" s="192" t="s">
        <v>152</v>
      </c>
      <c r="AU1353" s="192" t="s">
        <v>84</v>
      </c>
      <c r="AY1353" s="17" t="s">
        <v>150</v>
      </c>
      <c r="BE1353" s="193">
        <f t="shared" si="54"/>
        <v>0</v>
      </c>
      <c r="BF1353" s="193">
        <f t="shared" si="55"/>
        <v>0</v>
      </c>
      <c r="BG1353" s="193">
        <f t="shared" si="56"/>
        <v>0</v>
      </c>
      <c r="BH1353" s="193">
        <f t="shared" si="57"/>
        <v>0</v>
      </c>
      <c r="BI1353" s="193">
        <f t="shared" si="58"/>
        <v>0</v>
      </c>
      <c r="BJ1353" s="17" t="s">
        <v>82</v>
      </c>
      <c r="BK1353" s="193">
        <f t="shared" si="59"/>
        <v>0</v>
      </c>
      <c r="BL1353" s="17" t="s">
        <v>157</v>
      </c>
      <c r="BM1353" s="192" t="s">
        <v>2013</v>
      </c>
    </row>
    <row r="1354" spans="1:65" s="2" customFormat="1" ht="24.2" customHeight="1">
      <c r="A1354" s="34"/>
      <c r="B1354" s="35"/>
      <c r="C1354" s="181" t="s">
        <v>2014</v>
      </c>
      <c r="D1354" s="181" t="s">
        <v>152</v>
      </c>
      <c r="E1354" s="182" t="s">
        <v>2015</v>
      </c>
      <c r="F1354" s="183" t="s">
        <v>2016</v>
      </c>
      <c r="G1354" s="184" t="s">
        <v>1639</v>
      </c>
      <c r="H1354" s="185">
        <v>2</v>
      </c>
      <c r="I1354" s="186"/>
      <c r="J1354" s="187">
        <f t="shared" si="50"/>
        <v>0</v>
      </c>
      <c r="K1354" s="183" t="s">
        <v>1</v>
      </c>
      <c r="L1354" s="39"/>
      <c r="M1354" s="188" t="s">
        <v>1</v>
      </c>
      <c r="N1354" s="189" t="s">
        <v>42</v>
      </c>
      <c r="O1354" s="71"/>
      <c r="P1354" s="190">
        <f t="shared" si="51"/>
        <v>0</v>
      </c>
      <c r="Q1354" s="190">
        <v>0</v>
      </c>
      <c r="R1354" s="190">
        <f t="shared" si="52"/>
        <v>0</v>
      </c>
      <c r="S1354" s="190">
        <v>0</v>
      </c>
      <c r="T1354" s="191">
        <f t="shared" si="53"/>
        <v>0</v>
      </c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R1354" s="192" t="s">
        <v>157</v>
      </c>
      <c r="AT1354" s="192" t="s">
        <v>152</v>
      </c>
      <c r="AU1354" s="192" t="s">
        <v>84</v>
      </c>
      <c r="AY1354" s="17" t="s">
        <v>150</v>
      </c>
      <c r="BE1354" s="193">
        <f t="shared" si="54"/>
        <v>0</v>
      </c>
      <c r="BF1354" s="193">
        <f t="shared" si="55"/>
        <v>0</v>
      </c>
      <c r="BG1354" s="193">
        <f t="shared" si="56"/>
        <v>0</v>
      </c>
      <c r="BH1354" s="193">
        <f t="shared" si="57"/>
        <v>0</v>
      </c>
      <c r="BI1354" s="193">
        <f t="shared" si="58"/>
        <v>0</v>
      </c>
      <c r="BJ1354" s="17" t="s">
        <v>82</v>
      </c>
      <c r="BK1354" s="193">
        <f t="shared" si="59"/>
        <v>0</v>
      </c>
      <c r="BL1354" s="17" t="s">
        <v>157</v>
      </c>
      <c r="BM1354" s="192" t="s">
        <v>2017</v>
      </c>
    </row>
    <row r="1355" spans="1:65" s="2" customFormat="1" ht="16.5" customHeight="1">
      <c r="A1355" s="34"/>
      <c r="B1355" s="35"/>
      <c r="C1355" s="181" t="s">
        <v>2018</v>
      </c>
      <c r="D1355" s="181" t="s">
        <v>152</v>
      </c>
      <c r="E1355" s="182" t="s">
        <v>2019</v>
      </c>
      <c r="F1355" s="183" t="s">
        <v>2020</v>
      </c>
      <c r="G1355" s="184" t="s">
        <v>1639</v>
      </c>
      <c r="H1355" s="185">
        <v>126</v>
      </c>
      <c r="I1355" s="186"/>
      <c r="J1355" s="187">
        <f t="shared" si="50"/>
        <v>0</v>
      </c>
      <c r="K1355" s="183" t="s">
        <v>1</v>
      </c>
      <c r="L1355" s="39"/>
      <c r="M1355" s="188" t="s">
        <v>1</v>
      </c>
      <c r="N1355" s="189" t="s">
        <v>42</v>
      </c>
      <c r="O1355" s="71"/>
      <c r="P1355" s="190">
        <f t="shared" si="51"/>
        <v>0</v>
      </c>
      <c r="Q1355" s="190">
        <v>0</v>
      </c>
      <c r="R1355" s="190">
        <f t="shared" si="52"/>
        <v>0</v>
      </c>
      <c r="S1355" s="190">
        <v>0</v>
      </c>
      <c r="T1355" s="191">
        <f t="shared" si="53"/>
        <v>0</v>
      </c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R1355" s="192" t="s">
        <v>157</v>
      </c>
      <c r="AT1355" s="192" t="s">
        <v>152</v>
      </c>
      <c r="AU1355" s="192" t="s">
        <v>84</v>
      </c>
      <c r="AY1355" s="17" t="s">
        <v>150</v>
      </c>
      <c r="BE1355" s="193">
        <f t="shared" si="54"/>
        <v>0</v>
      </c>
      <c r="BF1355" s="193">
        <f t="shared" si="55"/>
        <v>0</v>
      </c>
      <c r="BG1355" s="193">
        <f t="shared" si="56"/>
        <v>0</v>
      </c>
      <c r="BH1355" s="193">
        <f t="shared" si="57"/>
        <v>0</v>
      </c>
      <c r="BI1355" s="193">
        <f t="shared" si="58"/>
        <v>0</v>
      </c>
      <c r="BJ1355" s="17" t="s">
        <v>82</v>
      </c>
      <c r="BK1355" s="193">
        <f t="shared" si="59"/>
        <v>0</v>
      </c>
      <c r="BL1355" s="17" t="s">
        <v>157</v>
      </c>
      <c r="BM1355" s="192" t="s">
        <v>2021</v>
      </c>
    </row>
    <row r="1356" spans="1:65" s="2" customFormat="1" ht="24.2" customHeight="1">
      <c r="A1356" s="34"/>
      <c r="B1356" s="35"/>
      <c r="C1356" s="181" t="s">
        <v>2022</v>
      </c>
      <c r="D1356" s="181" t="s">
        <v>152</v>
      </c>
      <c r="E1356" s="182" t="s">
        <v>2023</v>
      </c>
      <c r="F1356" s="183" t="s">
        <v>2024</v>
      </c>
      <c r="G1356" s="184" t="s">
        <v>1639</v>
      </c>
      <c r="H1356" s="185">
        <v>45</v>
      </c>
      <c r="I1356" s="186"/>
      <c r="J1356" s="187">
        <f t="shared" ref="J1356:J1387" si="60">ROUND(I1356*H1356,2)</f>
        <v>0</v>
      </c>
      <c r="K1356" s="183" t="s">
        <v>1</v>
      </c>
      <c r="L1356" s="39"/>
      <c r="M1356" s="188" t="s">
        <v>1</v>
      </c>
      <c r="N1356" s="189" t="s">
        <v>42</v>
      </c>
      <c r="O1356" s="71"/>
      <c r="P1356" s="190">
        <f t="shared" ref="P1356:P1387" si="61">O1356*H1356</f>
        <v>0</v>
      </c>
      <c r="Q1356" s="190">
        <v>0</v>
      </c>
      <c r="R1356" s="190">
        <f t="shared" ref="R1356:R1387" si="62">Q1356*H1356</f>
        <v>0</v>
      </c>
      <c r="S1356" s="190">
        <v>0</v>
      </c>
      <c r="T1356" s="191">
        <f t="shared" ref="T1356:T1387" si="63"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192" t="s">
        <v>157</v>
      </c>
      <c r="AT1356" s="192" t="s">
        <v>152</v>
      </c>
      <c r="AU1356" s="192" t="s">
        <v>84</v>
      </c>
      <c r="AY1356" s="17" t="s">
        <v>150</v>
      </c>
      <c r="BE1356" s="193">
        <f t="shared" ref="BE1356:BE1367" si="64">IF(N1356="základní",J1356,0)</f>
        <v>0</v>
      </c>
      <c r="BF1356" s="193">
        <f t="shared" ref="BF1356:BF1367" si="65">IF(N1356="snížená",J1356,0)</f>
        <v>0</v>
      </c>
      <c r="BG1356" s="193">
        <f t="shared" ref="BG1356:BG1367" si="66">IF(N1356="zákl. přenesená",J1356,0)</f>
        <v>0</v>
      </c>
      <c r="BH1356" s="193">
        <f t="shared" ref="BH1356:BH1367" si="67">IF(N1356="sníž. přenesená",J1356,0)</f>
        <v>0</v>
      </c>
      <c r="BI1356" s="193">
        <f t="shared" ref="BI1356:BI1367" si="68">IF(N1356="nulová",J1356,0)</f>
        <v>0</v>
      </c>
      <c r="BJ1356" s="17" t="s">
        <v>82</v>
      </c>
      <c r="BK1356" s="193">
        <f t="shared" ref="BK1356:BK1367" si="69">ROUND(I1356*H1356,2)</f>
        <v>0</v>
      </c>
      <c r="BL1356" s="17" t="s">
        <v>157</v>
      </c>
      <c r="BM1356" s="192" t="s">
        <v>2025</v>
      </c>
    </row>
    <row r="1357" spans="1:65" s="2" customFormat="1" ht="24.2" customHeight="1">
      <c r="A1357" s="34"/>
      <c r="B1357" s="35"/>
      <c r="C1357" s="181" t="s">
        <v>2026</v>
      </c>
      <c r="D1357" s="181" t="s">
        <v>152</v>
      </c>
      <c r="E1357" s="182" t="s">
        <v>2027</v>
      </c>
      <c r="F1357" s="183" t="s">
        <v>2028</v>
      </c>
      <c r="G1357" s="184" t="s">
        <v>1639</v>
      </c>
      <c r="H1357" s="185">
        <v>4</v>
      </c>
      <c r="I1357" s="186"/>
      <c r="J1357" s="187">
        <f t="shared" si="60"/>
        <v>0</v>
      </c>
      <c r="K1357" s="183" t="s">
        <v>1</v>
      </c>
      <c r="L1357" s="39"/>
      <c r="M1357" s="188" t="s">
        <v>1</v>
      </c>
      <c r="N1357" s="189" t="s">
        <v>42</v>
      </c>
      <c r="O1357" s="71"/>
      <c r="P1357" s="190">
        <f t="shared" si="61"/>
        <v>0</v>
      </c>
      <c r="Q1357" s="190">
        <v>0</v>
      </c>
      <c r="R1357" s="190">
        <f t="shared" si="62"/>
        <v>0</v>
      </c>
      <c r="S1357" s="190">
        <v>0</v>
      </c>
      <c r="T1357" s="191">
        <f t="shared" si="63"/>
        <v>0</v>
      </c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R1357" s="192" t="s">
        <v>157</v>
      </c>
      <c r="AT1357" s="192" t="s">
        <v>152</v>
      </c>
      <c r="AU1357" s="192" t="s">
        <v>84</v>
      </c>
      <c r="AY1357" s="17" t="s">
        <v>150</v>
      </c>
      <c r="BE1357" s="193">
        <f t="shared" si="64"/>
        <v>0</v>
      </c>
      <c r="BF1357" s="193">
        <f t="shared" si="65"/>
        <v>0</v>
      </c>
      <c r="BG1357" s="193">
        <f t="shared" si="66"/>
        <v>0</v>
      </c>
      <c r="BH1357" s="193">
        <f t="shared" si="67"/>
        <v>0</v>
      </c>
      <c r="BI1357" s="193">
        <f t="shared" si="68"/>
        <v>0</v>
      </c>
      <c r="BJ1357" s="17" t="s">
        <v>82</v>
      </c>
      <c r="BK1357" s="193">
        <f t="shared" si="69"/>
        <v>0</v>
      </c>
      <c r="BL1357" s="17" t="s">
        <v>157</v>
      </c>
      <c r="BM1357" s="192" t="s">
        <v>2029</v>
      </c>
    </row>
    <row r="1358" spans="1:65" s="2" customFormat="1" ht="16.5" customHeight="1">
      <c r="A1358" s="34"/>
      <c r="B1358" s="35"/>
      <c r="C1358" s="181" t="s">
        <v>2030</v>
      </c>
      <c r="D1358" s="181" t="s">
        <v>152</v>
      </c>
      <c r="E1358" s="182" t="s">
        <v>2031</v>
      </c>
      <c r="F1358" s="183" t="s">
        <v>2032</v>
      </c>
      <c r="G1358" s="184" t="s">
        <v>1792</v>
      </c>
      <c r="H1358" s="185">
        <v>1</v>
      </c>
      <c r="I1358" s="186"/>
      <c r="J1358" s="187">
        <f t="shared" si="60"/>
        <v>0</v>
      </c>
      <c r="K1358" s="183" t="s">
        <v>1</v>
      </c>
      <c r="L1358" s="39"/>
      <c r="M1358" s="188" t="s">
        <v>1</v>
      </c>
      <c r="N1358" s="189" t="s">
        <v>42</v>
      </c>
      <c r="O1358" s="71"/>
      <c r="P1358" s="190">
        <f t="shared" si="61"/>
        <v>0</v>
      </c>
      <c r="Q1358" s="190">
        <v>0</v>
      </c>
      <c r="R1358" s="190">
        <f t="shared" si="62"/>
        <v>0</v>
      </c>
      <c r="S1358" s="190">
        <v>0</v>
      </c>
      <c r="T1358" s="191">
        <f t="shared" si="63"/>
        <v>0</v>
      </c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R1358" s="192" t="s">
        <v>157</v>
      </c>
      <c r="AT1358" s="192" t="s">
        <v>152</v>
      </c>
      <c r="AU1358" s="192" t="s">
        <v>84</v>
      </c>
      <c r="AY1358" s="17" t="s">
        <v>150</v>
      </c>
      <c r="BE1358" s="193">
        <f t="shared" si="64"/>
        <v>0</v>
      </c>
      <c r="BF1358" s="193">
        <f t="shared" si="65"/>
        <v>0</v>
      </c>
      <c r="BG1358" s="193">
        <f t="shared" si="66"/>
        <v>0</v>
      </c>
      <c r="BH1358" s="193">
        <f t="shared" si="67"/>
        <v>0</v>
      </c>
      <c r="BI1358" s="193">
        <f t="shared" si="68"/>
        <v>0</v>
      </c>
      <c r="BJ1358" s="17" t="s">
        <v>82</v>
      </c>
      <c r="BK1358" s="193">
        <f t="shared" si="69"/>
        <v>0</v>
      </c>
      <c r="BL1358" s="17" t="s">
        <v>157</v>
      </c>
      <c r="BM1358" s="192" t="s">
        <v>2033</v>
      </c>
    </row>
    <row r="1359" spans="1:65" s="2" customFormat="1" ht="16.5" customHeight="1">
      <c r="A1359" s="34"/>
      <c r="B1359" s="35"/>
      <c r="C1359" s="181" t="s">
        <v>2034</v>
      </c>
      <c r="D1359" s="181" t="s">
        <v>152</v>
      </c>
      <c r="E1359" s="182" t="s">
        <v>2035</v>
      </c>
      <c r="F1359" s="183" t="s">
        <v>2036</v>
      </c>
      <c r="G1359" s="184" t="s">
        <v>1792</v>
      </c>
      <c r="H1359" s="185">
        <v>1</v>
      </c>
      <c r="I1359" s="186"/>
      <c r="J1359" s="187">
        <f t="shared" si="60"/>
        <v>0</v>
      </c>
      <c r="K1359" s="183" t="s">
        <v>1</v>
      </c>
      <c r="L1359" s="39"/>
      <c r="M1359" s="188" t="s">
        <v>1</v>
      </c>
      <c r="N1359" s="189" t="s">
        <v>42</v>
      </c>
      <c r="O1359" s="71"/>
      <c r="P1359" s="190">
        <f t="shared" si="61"/>
        <v>0</v>
      </c>
      <c r="Q1359" s="190">
        <v>0</v>
      </c>
      <c r="R1359" s="190">
        <f t="shared" si="62"/>
        <v>0</v>
      </c>
      <c r="S1359" s="190">
        <v>0</v>
      </c>
      <c r="T1359" s="191">
        <f t="shared" si="63"/>
        <v>0</v>
      </c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R1359" s="192" t="s">
        <v>157</v>
      </c>
      <c r="AT1359" s="192" t="s">
        <v>152</v>
      </c>
      <c r="AU1359" s="192" t="s">
        <v>84</v>
      </c>
      <c r="AY1359" s="17" t="s">
        <v>150</v>
      </c>
      <c r="BE1359" s="193">
        <f t="shared" si="64"/>
        <v>0</v>
      </c>
      <c r="BF1359" s="193">
        <f t="shared" si="65"/>
        <v>0</v>
      </c>
      <c r="BG1359" s="193">
        <f t="shared" si="66"/>
        <v>0</v>
      </c>
      <c r="BH1359" s="193">
        <f t="shared" si="67"/>
        <v>0</v>
      </c>
      <c r="BI1359" s="193">
        <f t="shared" si="68"/>
        <v>0</v>
      </c>
      <c r="BJ1359" s="17" t="s">
        <v>82</v>
      </c>
      <c r="BK1359" s="193">
        <f t="shared" si="69"/>
        <v>0</v>
      </c>
      <c r="BL1359" s="17" t="s">
        <v>157</v>
      </c>
      <c r="BM1359" s="192" t="s">
        <v>2037</v>
      </c>
    </row>
    <row r="1360" spans="1:65" s="2" customFormat="1" ht="16.5" customHeight="1">
      <c r="A1360" s="34"/>
      <c r="B1360" s="35"/>
      <c r="C1360" s="181" t="s">
        <v>2038</v>
      </c>
      <c r="D1360" s="181" t="s">
        <v>152</v>
      </c>
      <c r="E1360" s="182" t="s">
        <v>2039</v>
      </c>
      <c r="F1360" s="183" t="s">
        <v>2040</v>
      </c>
      <c r="G1360" s="184" t="s">
        <v>1792</v>
      </c>
      <c r="H1360" s="185">
        <v>1</v>
      </c>
      <c r="I1360" s="186"/>
      <c r="J1360" s="187">
        <f t="shared" si="60"/>
        <v>0</v>
      </c>
      <c r="K1360" s="183" t="s">
        <v>1</v>
      </c>
      <c r="L1360" s="39"/>
      <c r="M1360" s="188" t="s">
        <v>1</v>
      </c>
      <c r="N1360" s="189" t="s">
        <v>42</v>
      </c>
      <c r="O1360" s="71"/>
      <c r="P1360" s="190">
        <f t="shared" si="61"/>
        <v>0</v>
      </c>
      <c r="Q1360" s="190">
        <v>0</v>
      </c>
      <c r="R1360" s="190">
        <f t="shared" si="62"/>
        <v>0</v>
      </c>
      <c r="S1360" s="190">
        <v>0</v>
      </c>
      <c r="T1360" s="191">
        <f t="shared" si="63"/>
        <v>0</v>
      </c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R1360" s="192" t="s">
        <v>157</v>
      </c>
      <c r="AT1360" s="192" t="s">
        <v>152</v>
      </c>
      <c r="AU1360" s="192" t="s">
        <v>84</v>
      </c>
      <c r="AY1360" s="17" t="s">
        <v>150</v>
      </c>
      <c r="BE1360" s="193">
        <f t="shared" si="64"/>
        <v>0</v>
      </c>
      <c r="BF1360" s="193">
        <f t="shared" si="65"/>
        <v>0</v>
      </c>
      <c r="BG1360" s="193">
        <f t="shared" si="66"/>
        <v>0</v>
      </c>
      <c r="BH1360" s="193">
        <f t="shared" si="67"/>
        <v>0</v>
      </c>
      <c r="BI1360" s="193">
        <f t="shared" si="68"/>
        <v>0</v>
      </c>
      <c r="BJ1360" s="17" t="s">
        <v>82</v>
      </c>
      <c r="BK1360" s="193">
        <f t="shared" si="69"/>
        <v>0</v>
      </c>
      <c r="BL1360" s="17" t="s">
        <v>157</v>
      </c>
      <c r="BM1360" s="192" t="s">
        <v>2041</v>
      </c>
    </row>
    <row r="1361" spans="1:65" s="2" customFormat="1" ht="16.5" customHeight="1">
      <c r="A1361" s="34"/>
      <c r="B1361" s="35"/>
      <c r="C1361" s="181" t="s">
        <v>2042</v>
      </c>
      <c r="D1361" s="181" t="s">
        <v>152</v>
      </c>
      <c r="E1361" s="182" t="s">
        <v>2043</v>
      </c>
      <c r="F1361" s="183" t="s">
        <v>2044</v>
      </c>
      <c r="G1361" s="184" t="s">
        <v>1792</v>
      </c>
      <c r="H1361" s="185">
        <v>1</v>
      </c>
      <c r="I1361" s="186"/>
      <c r="J1361" s="187">
        <f t="shared" si="60"/>
        <v>0</v>
      </c>
      <c r="K1361" s="183" t="s">
        <v>1</v>
      </c>
      <c r="L1361" s="39"/>
      <c r="M1361" s="188" t="s">
        <v>1</v>
      </c>
      <c r="N1361" s="189" t="s">
        <v>42</v>
      </c>
      <c r="O1361" s="71"/>
      <c r="P1361" s="190">
        <f t="shared" si="61"/>
        <v>0</v>
      </c>
      <c r="Q1361" s="190">
        <v>0</v>
      </c>
      <c r="R1361" s="190">
        <f t="shared" si="62"/>
        <v>0</v>
      </c>
      <c r="S1361" s="190">
        <v>0</v>
      </c>
      <c r="T1361" s="191">
        <f t="shared" si="63"/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192" t="s">
        <v>157</v>
      </c>
      <c r="AT1361" s="192" t="s">
        <v>152</v>
      </c>
      <c r="AU1361" s="192" t="s">
        <v>84</v>
      </c>
      <c r="AY1361" s="17" t="s">
        <v>150</v>
      </c>
      <c r="BE1361" s="193">
        <f t="shared" si="64"/>
        <v>0</v>
      </c>
      <c r="BF1361" s="193">
        <f t="shared" si="65"/>
        <v>0</v>
      </c>
      <c r="BG1361" s="193">
        <f t="shared" si="66"/>
        <v>0</v>
      </c>
      <c r="BH1361" s="193">
        <f t="shared" si="67"/>
        <v>0</v>
      </c>
      <c r="BI1361" s="193">
        <f t="shared" si="68"/>
        <v>0</v>
      </c>
      <c r="BJ1361" s="17" t="s">
        <v>82</v>
      </c>
      <c r="BK1361" s="193">
        <f t="shared" si="69"/>
        <v>0</v>
      </c>
      <c r="BL1361" s="17" t="s">
        <v>157</v>
      </c>
      <c r="BM1361" s="192" t="s">
        <v>2045</v>
      </c>
    </row>
    <row r="1362" spans="1:65" s="2" customFormat="1" ht="16.5" customHeight="1">
      <c r="A1362" s="34"/>
      <c r="B1362" s="35"/>
      <c r="C1362" s="181" t="s">
        <v>2046</v>
      </c>
      <c r="D1362" s="181" t="s">
        <v>152</v>
      </c>
      <c r="E1362" s="182" t="s">
        <v>2047</v>
      </c>
      <c r="F1362" s="183" t="s">
        <v>2048</v>
      </c>
      <c r="G1362" s="184" t="s">
        <v>1792</v>
      </c>
      <c r="H1362" s="185">
        <v>1</v>
      </c>
      <c r="I1362" s="186"/>
      <c r="J1362" s="187">
        <f t="shared" si="60"/>
        <v>0</v>
      </c>
      <c r="K1362" s="183" t="s">
        <v>1</v>
      </c>
      <c r="L1362" s="39"/>
      <c r="M1362" s="188" t="s">
        <v>1</v>
      </c>
      <c r="N1362" s="189" t="s">
        <v>42</v>
      </c>
      <c r="O1362" s="71"/>
      <c r="P1362" s="190">
        <f t="shared" si="61"/>
        <v>0</v>
      </c>
      <c r="Q1362" s="190">
        <v>0</v>
      </c>
      <c r="R1362" s="190">
        <f t="shared" si="62"/>
        <v>0</v>
      </c>
      <c r="S1362" s="190">
        <v>0</v>
      </c>
      <c r="T1362" s="191">
        <f t="shared" si="63"/>
        <v>0</v>
      </c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R1362" s="192" t="s">
        <v>157</v>
      </c>
      <c r="AT1362" s="192" t="s">
        <v>152</v>
      </c>
      <c r="AU1362" s="192" t="s">
        <v>84</v>
      </c>
      <c r="AY1362" s="17" t="s">
        <v>150</v>
      </c>
      <c r="BE1362" s="193">
        <f t="shared" si="64"/>
        <v>0</v>
      </c>
      <c r="BF1362" s="193">
        <f t="shared" si="65"/>
        <v>0</v>
      </c>
      <c r="BG1362" s="193">
        <f t="shared" si="66"/>
        <v>0</v>
      </c>
      <c r="BH1362" s="193">
        <f t="shared" si="67"/>
        <v>0</v>
      </c>
      <c r="BI1362" s="193">
        <f t="shared" si="68"/>
        <v>0</v>
      </c>
      <c r="BJ1362" s="17" t="s">
        <v>82</v>
      </c>
      <c r="BK1362" s="193">
        <f t="shared" si="69"/>
        <v>0</v>
      </c>
      <c r="BL1362" s="17" t="s">
        <v>157</v>
      </c>
      <c r="BM1362" s="192" t="s">
        <v>2049</v>
      </c>
    </row>
    <row r="1363" spans="1:65" s="2" customFormat="1" ht="24.2" customHeight="1">
      <c r="A1363" s="34"/>
      <c r="B1363" s="35"/>
      <c r="C1363" s="181" t="s">
        <v>2050</v>
      </c>
      <c r="D1363" s="181" t="s">
        <v>152</v>
      </c>
      <c r="E1363" s="182" t="s">
        <v>2051</v>
      </c>
      <c r="F1363" s="183" t="s">
        <v>2052</v>
      </c>
      <c r="G1363" s="184" t="s">
        <v>1792</v>
      </c>
      <c r="H1363" s="185">
        <v>1</v>
      </c>
      <c r="I1363" s="186"/>
      <c r="J1363" s="187">
        <f t="shared" si="60"/>
        <v>0</v>
      </c>
      <c r="K1363" s="183" t="s">
        <v>1</v>
      </c>
      <c r="L1363" s="39"/>
      <c r="M1363" s="188" t="s">
        <v>1</v>
      </c>
      <c r="N1363" s="189" t="s">
        <v>42</v>
      </c>
      <c r="O1363" s="71"/>
      <c r="P1363" s="190">
        <f t="shared" si="61"/>
        <v>0</v>
      </c>
      <c r="Q1363" s="190">
        <v>0</v>
      </c>
      <c r="R1363" s="190">
        <f t="shared" si="62"/>
        <v>0</v>
      </c>
      <c r="S1363" s="190">
        <v>0</v>
      </c>
      <c r="T1363" s="191">
        <f t="shared" si="63"/>
        <v>0</v>
      </c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R1363" s="192" t="s">
        <v>157</v>
      </c>
      <c r="AT1363" s="192" t="s">
        <v>152</v>
      </c>
      <c r="AU1363" s="192" t="s">
        <v>84</v>
      </c>
      <c r="AY1363" s="17" t="s">
        <v>150</v>
      </c>
      <c r="BE1363" s="193">
        <f t="shared" si="64"/>
        <v>0</v>
      </c>
      <c r="BF1363" s="193">
        <f t="shared" si="65"/>
        <v>0</v>
      </c>
      <c r="BG1363" s="193">
        <f t="shared" si="66"/>
        <v>0</v>
      </c>
      <c r="BH1363" s="193">
        <f t="shared" si="67"/>
        <v>0</v>
      </c>
      <c r="BI1363" s="193">
        <f t="shared" si="68"/>
        <v>0</v>
      </c>
      <c r="BJ1363" s="17" t="s">
        <v>82</v>
      </c>
      <c r="BK1363" s="193">
        <f t="shared" si="69"/>
        <v>0</v>
      </c>
      <c r="BL1363" s="17" t="s">
        <v>157</v>
      </c>
      <c r="BM1363" s="192" t="s">
        <v>2053</v>
      </c>
    </row>
    <row r="1364" spans="1:65" s="2" customFormat="1" ht="33" customHeight="1">
      <c r="A1364" s="34"/>
      <c r="B1364" s="35"/>
      <c r="C1364" s="181" t="s">
        <v>2054</v>
      </c>
      <c r="D1364" s="181" t="s">
        <v>152</v>
      </c>
      <c r="E1364" s="182" t="s">
        <v>2055</v>
      </c>
      <c r="F1364" s="183" t="s">
        <v>2056</v>
      </c>
      <c r="G1364" s="184" t="s">
        <v>1792</v>
      </c>
      <c r="H1364" s="185">
        <v>1</v>
      </c>
      <c r="I1364" s="186"/>
      <c r="J1364" s="187">
        <f t="shared" si="60"/>
        <v>0</v>
      </c>
      <c r="K1364" s="183" t="s">
        <v>1</v>
      </c>
      <c r="L1364" s="39"/>
      <c r="M1364" s="188" t="s">
        <v>1</v>
      </c>
      <c r="N1364" s="189" t="s">
        <v>42</v>
      </c>
      <c r="O1364" s="71"/>
      <c r="P1364" s="190">
        <f t="shared" si="61"/>
        <v>0</v>
      </c>
      <c r="Q1364" s="190">
        <v>0</v>
      </c>
      <c r="R1364" s="190">
        <f t="shared" si="62"/>
        <v>0</v>
      </c>
      <c r="S1364" s="190">
        <v>0</v>
      </c>
      <c r="T1364" s="191">
        <f t="shared" si="63"/>
        <v>0</v>
      </c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R1364" s="192" t="s">
        <v>157</v>
      </c>
      <c r="AT1364" s="192" t="s">
        <v>152</v>
      </c>
      <c r="AU1364" s="192" t="s">
        <v>84</v>
      </c>
      <c r="AY1364" s="17" t="s">
        <v>150</v>
      </c>
      <c r="BE1364" s="193">
        <f t="shared" si="64"/>
        <v>0</v>
      </c>
      <c r="BF1364" s="193">
        <f t="shared" si="65"/>
        <v>0</v>
      </c>
      <c r="BG1364" s="193">
        <f t="shared" si="66"/>
        <v>0</v>
      </c>
      <c r="BH1364" s="193">
        <f t="shared" si="67"/>
        <v>0</v>
      </c>
      <c r="BI1364" s="193">
        <f t="shared" si="68"/>
        <v>0</v>
      </c>
      <c r="BJ1364" s="17" t="s">
        <v>82</v>
      </c>
      <c r="BK1364" s="193">
        <f t="shared" si="69"/>
        <v>0</v>
      </c>
      <c r="BL1364" s="17" t="s">
        <v>157</v>
      </c>
      <c r="BM1364" s="192" t="s">
        <v>2057</v>
      </c>
    </row>
    <row r="1365" spans="1:65" s="2" customFormat="1" ht="16.5" customHeight="1">
      <c r="A1365" s="34"/>
      <c r="B1365" s="35"/>
      <c r="C1365" s="181" t="s">
        <v>2058</v>
      </c>
      <c r="D1365" s="181" t="s">
        <v>152</v>
      </c>
      <c r="E1365" s="182" t="s">
        <v>2059</v>
      </c>
      <c r="F1365" s="183" t="s">
        <v>2060</v>
      </c>
      <c r="G1365" s="184" t="s">
        <v>1792</v>
      </c>
      <c r="H1365" s="185">
        <v>1</v>
      </c>
      <c r="I1365" s="186"/>
      <c r="J1365" s="187">
        <f t="shared" si="60"/>
        <v>0</v>
      </c>
      <c r="K1365" s="183" t="s">
        <v>1</v>
      </c>
      <c r="L1365" s="39"/>
      <c r="M1365" s="188" t="s">
        <v>1</v>
      </c>
      <c r="N1365" s="189" t="s">
        <v>42</v>
      </c>
      <c r="O1365" s="71"/>
      <c r="P1365" s="190">
        <f t="shared" si="61"/>
        <v>0</v>
      </c>
      <c r="Q1365" s="190">
        <v>0</v>
      </c>
      <c r="R1365" s="190">
        <f t="shared" si="62"/>
        <v>0</v>
      </c>
      <c r="S1365" s="190">
        <v>0</v>
      </c>
      <c r="T1365" s="191">
        <f t="shared" si="63"/>
        <v>0</v>
      </c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R1365" s="192" t="s">
        <v>157</v>
      </c>
      <c r="AT1365" s="192" t="s">
        <v>152</v>
      </c>
      <c r="AU1365" s="192" t="s">
        <v>84</v>
      </c>
      <c r="AY1365" s="17" t="s">
        <v>150</v>
      </c>
      <c r="BE1365" s="193">
        <f t="shared" si="64"/>
        <v>0</v>
      </c>
      <c r="BF1365" s="193">
        <f t="shared" si="65"/>
        <v>0</v>
      </c>
      <c r="BG1365" s="193">
        <f t="shared" si="66"/>
        <v>0</v>
      </c>
      <c r="BH1365" s="193">
        <f t="shared" si="67"/>
        <v>0</v>
      </c>
      <c r="BI1365" s="193">
        <f t="shared" si="68"/>
        <v>0</v>
      </c>
      <c r="BJ1365" s="17" t="s">
        <v>82</v>
      </c>
      <c r="BK1365" s="193">
        <f t="shared" si="69"/>
        <v>0</v>
      </c>
      <c r="BL1365" s="17" t="s">
        <v>157</v>
      </c>
      <c r="BM1365" s="192" t="s">
        <v>2061</v>
      </c>
    </row>
    <row r="1366" spans="1:65" s="2" customFormat="1" ht="16.5" customHeight="1">
      <c r="A1366" s="34"/>
      <c r="B1366" s="35"/>
      <c r="C1366" s="181" t="s">
        <v>2062</v>
      </c>
      <c r="D1366" s="181" t="s">
        <v>152</v>
      </c>
      <c r="E1366" s="182" t="s">
        <v>2063</v>
      </c>
      <c r="F1366" s="183" t="s">
        <v>2064</v>
      </c>
      <c r="G1366" s="184" t="s">
        <v>1792</v>
      </c>
      <c r="H1366" s="185">
        <v>1</v>
      </c>
      <c r="I1366" s="186"/>
      <c r="J1366" s="187">
        <f t="shared" si="60"/>
        <v>0</v>
      </c>
      <c r="K1366" s="183" t="s">
        <v>1</v>
      </c>
      <c r="L1366" s="39"/>
      <c r="M1366" s="188" t="s">
        <v>1</v>
      </c>
      <c r="N1366" s="189" t="s">
        <v>42</v>
      </c>
      <c r="O1366" s="71"/>
      <c r="P1366" s="190">
        <f t="shared" si="61"/>
        <v>0</v>
      </c>
      <c r="Q1366" s="190">
        <v>0</v>
      </c>
      <c r="R1366" s="190">
        <f t="shared" si="62"/>
        <v>0</v>
      </c>
      <c r="S1366" s="190">
        <v>0</v>
      </c>
      <c r="T1366" s="191">
        <f t="shared" si="63"/>
        <v>0</v>
      </c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R1366" s="192" t="s">
        <v>157</v>
      </c>
      <c r="AT1366" s="192" t="s">
        <v>152</v>
      </c>
      <c r="AU1366" s="192" t="s">
        <v>84</v>
      </c>
      <c r="AY1366" s="17" t="s">
        <v>150</v>
      </c>
      <c r="BE1366" s="193">
        <f t="shared" si="64"/>
        <v>0</v>
      </c>
      <c r="BF1366" s="193">
        <f t="shared" si="65"/>
        <v>0</v>
      </c>
      <c r="BG1366" s="193">
        <f t="shared" si="66"/>
        <v>0</v>
      </c>
      <c r="BH1366" s="193">
        <f t="shared" si="67"/>
        <v>0</v>
      </c>
      <c r="BI1366" s="193">
        <f t="shared" si="68"/>
        <v>0</v>
      </c>
      <c r="BJ1366" s="17" t="s">
        <v>82</v>
      </c>
      <c r="BK1366" s="193">
        <f t="shared" si="69"/>
        <v>0</v>
      </c>
      <c r="BL1366" s="17" t="s">
        <v>157</v>
      </c>
      <c r="BM1366" s="192" t="s">
        <v>2065</v>
      </c>
    </row>
    <row r="1367" spans="1:65" s="2" customFormat="1" ht="16.5" customHeight="1">
      <c r="A1367" s="34"/>
      <c r="B1367" s="35"/>
      <c r="C1367" s="181" t="s">
        <v>2066</v>
      </c>
      <c r="D1367" s="181" t="s">
        <v>152</v>
      </c>
      <c r="E1367" s="182" t="s">
        <v>2067</v>
      </c>
      <c r="F1367" s="183" t="s">
        <v>2068</v>
      </c>
      <c r="G1367" s="184" t="s">
        <v>1792</v>
      </c>
      <c r="H1367" s="185">
        <v>1</v>
      </c>
      <c r="I1367" s="186"/>
      <c r="J1367" s="187">
        <f t="shared" si="60"/>
        <v>0</v>
      </c>
      <c r="K1367" s="183" t="s">
        <v>1</v>
      </c>
      <c r="L1367" s="39"/>
      <c r="M1367" s="188" t="s">
        <v>1</v>
      </c>
      <c r="N1367" s="189" t="s">
        <v>42</v>
      </c>
      <c r="O1367" s="71"/>
      <c r="P1367" s="190">
        <f t="shared" si="61"/>
        <v>0</v>
      </c>
      <c r="Q1367" s="190">
        <v>0</v>
      </c>
      <c r="R1367" s="190">
        <f t="shared" si="62"/>
        <v>0</v>
      </c>
      <c r="S1367" s="190">
        <v>0</v>
      </c>
      <c r="T1367" s="191">
        <f t="shared" si="63"/>
        <v>0</v>
      </c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R1367" s="192" t="s">
        <v>157</v>
      </c>
      <c r="AT1367" s="192" t="s">
        <v>152</v>
      </c>
      <c r="AU1367" s="192" t="s">
        <v>84</v>
      </c>
      <c r="AY1367" s="17" t="s">
        <v>150</v>
      </c>
      <c r="BE1367" s="193">
        <f t="shared" si="64"/>
        <v>0</v>
      </c>
      <c r="BF1367" s="193">
        <f t="shared" si="65"/>
        <v>0</v>
      </c>
      <c r="BG1367" s="193">
        <f t="shared" si="66"/>
        <v>0</v>
      </c>
      <c r="BH1367" s="193">
        <f t="shared" si="67"/>
        <v>0</v>
      </c>
      <c r="BI1367" s="193">
        <f t="shared" si="68"/>
        <v>0</v>
      </c>
      <c r="BJ1367" s="17" t="s">
        <v>82</v>
      </c>
      <c r="BK1367" s="193">
        <f t="shared" si="69"/>
        <v>0</v>
      </c>
      <c r="BL1367" s="17" t="s">
        <v>157</v>
      </c>
      <c r="BM1367" s="192" t="s">
        <v>2069</v>
      </c>
    </row>
    <row r="1368" spans="1:65" s="12" customFormat="1" ht="22.9" customHeight="1">
      <c r="B1368" s="165"/>
      <c r="C1368" s="166"/>
      <c r="D1368" s="167" t="s">
        <v>76</v>
      </c>
      <c r="E1368" s="179" t="s">
        <v>2070</v>
      </c>
      <c r="F1368" s="179" t="s">
        <v>2071</v>
      </c>
      <c r="G1368" s="166"/>
      <c r="H1368" s="166"/>
      <c r="I1368" s="169"/>
      <c r="J1368" s="180">
        <f>BK1368</f>
        <v>0</v>
      </c>
      <c r="K1368" s="166"/>
      <c r="L1368" s="171"/>
      <c r="M1368" s="172"/>
      <c r="N1368" s="173"/>
      <c r="O1368" s="173"/>
      <c r="P1368" s="174">
        <f>P1369+SUM(P1370:P1378)+P1398</f>
        <v>0</v>
      </c>
      <c r="Q1368" s="173"/>
      <c r="R1368" s="174">
        <f>R1369+SUM(R1370:R1378)+R1398</f>
        <v>3.5000000000000001E-3</v>
      </c>
      <c r="S1368" s="173"/>
      <c r="T1368" s="175">
        <f>T1369+SUM(T1370:T1378)+T1398</f>
        <v>0</v>
      </c>
      <c r="AR1368" s="176" t="s">
        <v>84</v>
      </c>
      <c r="AT1368" s="177" t="s">
        <v>76</v>
      </c>
      <c r="AU1368" s="177" t="s">
        <v>82</v>
      </c>
      <c r="AY1368" s="176" t="s">
        <v>150</v>
      </c>
      <c r="BK1368" s="178">
        <f>BK1369+SUM(BK1370:BK1378)+BK1398</f>
        <v>0</v>
      </c>
    </row>
    <row r="1369" spans="1:65" s="2" customFormat="1" ht="24.2" customHeight="1">
      <c r="A1369" s="34"/>
      <c r="B1369" s="35"/>
      <c r="C1369" s="181" t="s">
        <v>2072</v>
      </c>
      <c r="D1369" s="181" t="s">
        <v>152</v>
      </c>
      <c r="E1369" s="182" t="s">
        <v>2073</v>
      </c>
      <c r="F1369" s="183" t="s">
        <v>2074</v>
      </c>
      <c r="G1369" s="184" t="s">
        <v>182</v>
      </c>
      <c r="H1369" s="185">
        <v>5</v>
      </c>
      <c r="I1369" s="186"/>
      <c r="J1369" s="187">
        <f>ROUND(I1369*H1369,2)</f>
        <v>0</v>
      </c>
      <c r="K1369" s="183" t="s">
        <v>156</v>
      </c>
      <c r="L1369" s="39"/>
      <c r="M1369" s="188" t="s">
        <v>1</v>
      </c>
      <c r="N1369" s="189" t="s">
        <v>42</v>
      </c>
      <c r="O1369" s="71"/>
      <c r="P1369" s="190">
        <f>O1369*H1369</f>
        <v>0</v>
      </c>
      <c r="Q1369" s="190">
        <v>0</v>
      </c>
      <c r="R1369" s="190">
        <f>Q1369*H1369</f>
        <v>0</v>
      </c>
      <c r="S1369" s="190">
        <v>0</v>
      </c>
      <c r="T1369" s="191">
        <f>S1369*H1369</f>
        <v>0</v>
      </c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  <c r="AR1369" s="192" t="s">
        <v>234</v>
      </c>
      <c r="AT1369" s="192" t="s">
        <v>152</v>
      </c>
      <c r="AU1369" s="192" t="s">
        <v>84</v>
      </c>
      <c r="AY1369" s="17" t="s">
        <v>150</v>
      </c>
      <c r="BE1369" s="193">
        <f>IF(N1369="základní",J1369,0)</f>
        <v>0</v>
      </c>
      <c r="BF1369" s="193">
        <f>IF(N1369="snížená",J1369,0)</f>
        <v>0</v>
      </c>
      <c r="BG1369" s="193">
        <f>IF(N1369="zákl. přenesená",J1369,0)</f>
        <v>0</v>
      </c>
      <c r="BH1369" s="193">
        <f>IF(N1369="sníž. přenesená",J1369,0)</f>
        <v>0</v>
      </c>
      <c r="BI1369" s="193">
        <f>IF(N1369="nulová",J1369,0)</f>
        <v>0</v>
      </c>
      <c r="BJ1369" s="17" t="s">
        <v>82</v>
      </c>
      <c r="BK1369" s="193">
        <f>ROUND(I1369*H1369,2)</f>
        <v>0</v>
      </c>
      <c r="BL1369" s="17" t="s">
        <v>234</v>
      </c>
      <c r="BM1369" s="192" t="s">
        <v>2075</v>
      </c>
    </row>
    <row r="1370" spans="1:65" s="13" customFormat="1" ht="11.25">
      <c r="B1370" s="194"/>
      <c r="C1370" s="195"/>
      <c r="D1370" s="196" t="s">
        <v>162</v>
      </c>
      <c r="E1370" s="197" t="s">
        <v>1</v>
      </c>
      <c r="F1370" s="198" t="s">
        <v>2076</v>
      </c>
      <c r="G1370" s="195"/>
      <c r="H1370" s="197" t="s">
        <v>1</v>
      </c>
      <c r="I1370" s="199"/>
      <c r="J1370" s="195"/>
      <c r="K1370" s="195"/>
      <c r="L1370" s="200"/>
      <c r="M1370" s="201"/>
      <c r="N1370" s="202"/>
      <c r="O1370" s="202"/>
      <c r="P1370" s="202"/>
      <c r="Q1370" s="202"/>
      <c r="R1370" s="202"/>
      <c r="S1370" s="202"/>
      <c r="T1370" s="203"/>
      <c r="AT1370" s="204" t="s">
        <v>162</v>
      </c>
      <c r="AU1370" s="204" t="s">
        <v>84</v>
      </c>
      <c r="AV1370" s="13" t="s">
        <v>82</v>
      </c>
      <c r="AW1370" s="13" t="s">
        <v>32</v>
      </c>
      <c r="AX1370" s="13" t="s">
        <v>77</v>
      </c>
      <c r="AY1370" s="204" t="s">
        <v>150</v>
      </c>
    </row>
    <row r="1371" spans="1:65" s="14" customFormat="1" ht="11.25">
      <c r="B1371" s="205"/>
      <c r="C1371" s="206"/>
      <c r="D1371" s="196" t="s">
        <v>162</v>
      </c>
      <c r="E1371" s="207" t="s">
        <v>1</v>
      </c>
      <c r="F1371" s="208" t="s">
        <v>82</v>
      </c>
      <c r="G1371" s="206"/>
      <c r="H1371" s="209">
        <v>1</v>
      </c>
      <c r="I1371" s="210"/>
      <c r="J1371" s="206"/>
      <c r="K1371" s="206"/>
      <c r="L1371" s="211"/>
      <c r="M1371" s="212"/>
      <c r="N1371" s="213"/>
      <c r="O1371" s="213"/>
      <c r="P1371" s="213"/>
      <c r="Q1371" s="213"/>
      <c r="R1371" s="213"/>
      <c r="S1371" s="213"/>
      <c r="T1371" s="214"/>
      <c r="AT1371" s="215" t="s">
        <v>162</v>
      </c>
      <c r="AU1371" s="215" t="s">
        <v>84</v>
      </c>
      <c r="AV1371" s="14" t="s">
        <v>84</v>
      </c>
      <c r="AW1371" s="14" t="s">
        <v>32</v>
      </c>
      <c r="AX1371" s="14" t="s">
        <v>77</v>
      </c>
      <c r="AY1371" s="215" t="s">
        <v>150</v>
      </c>
    </row>
    <row r="1372" spans="1:65" s="13" customFormat="1" ht="11.25">
      <c r="B1372" s="194"/>
      <c r="C1372" s="195"/>
      <c r="D1372" s="196" t="s">
        <v>162</v>
      </c>
      <c r="E1372" s="197" t="s">
        <v>1</v>
      </c>
      <c r="F1372" s="198" t="s">
        <v>2077</v>
      </c>
      <c r="G1372" s="195"/>
      <c r="H1372" s="197" t="s">
        <v>1</v>
      </c>
      <c r="I1372" s="199"/>
      <c r="J1372" s="195"/>
      <c r="K1372" s="195"/>
      <c r="L1372" s="200"/>
      <c r="M1372" s="201"/>
      <c r="N1372" s="202"/>
      <c r="O1372" s="202"/>
      <c r="P1372" s="202"/>
      <c r="Q1372" s="202"/>
      <c r="R1372" s="202"/>
      <c r="S1372" s="202"/>
      <c r="T1372" s="203"/>
      <c r="AT1372" s="204" t="s">
        <v>162</v>
      </c>
      <c r="AU1372" s="204" t="s">
        <v>84</v>
      </c>
      <c r="AV1372" s="13" t="s">
        <v>82</v>
      </c>
      <c r="AW1372" s="13" t="s">
        <v>32</v>
      </c>
      <c r="AX1372" s="13" t="s">
        <v>77</v>
      </c>
      <c r="AY1372" s="204" t="s">
        <v>150</v>
      </c>
    </row>
    <row r="1373" spans="1:65" s="14" customFormat="1" ht="11.25">
      <c r="B1373" s="205"/>
      <c r="C1373" s="206"/>
      <c r="D1373" s="196" t="s">
        <v>162</v>
      </c>
      <c r="E1373" s="207" t="s">
        <v>1</v>
      </c>
      <c r="F1373" s="208" t="s">
        <v>167</v>
      </c>
      <c r="G1373" s="206"/>
      <c r="H1373" s="209">
        <v>3</v>
      </c>
      <c r="I1373" s="210"/>
      <c r="J1373" s="206"/>
      <c r="K1373" s="206"/>
      <c r="L1373" s="211"/>
      <c r="M1373" s="212"/>
      <c r="N1373" s="213"/>
      <c r="O1373" s="213"/>
      <c r="P1373" s="213"/>
      <c r="Q1373" s="213"/>
      <c r="R1373" s="213"/>
      <c r="S1373" s="213"/>
      <c r="T1373" s="214"/>
      <c r="AT1373" s="215" t="s">
        <v>162</v>
      </c>
      <c r="AU1373" s="215" t="s">
        <v>84</v>
      </c>
      <c r="AV1373" s="14" t="s">
        <v>84</v>
      </c>
      <c r="AW1373" s="14" t="s">
        <v>32</v>
      </c>
      <c r="AX1373" s="14" t="s">
        <v>77</v>
      </c>
      <c r="AY1373" s="215" t="s">
        <v>150</v>
      </c>
    </row>
    <row r="1374" spans="1:65" s="13" customFormat="1" ht="11.25">
      <c r="B1374" s="194"/>
      <c r="C1374" s="195"/>
      <c r="D1374" s="196" t="s">
        <v>162</v>
      </c>
      <c r="E1374" s="197" t="s">
        <v>1</v>
      </c>
      <c r="F1374" s="198" t="s">
        <v>2078</v>
      </c>
      <c r="G1374" s="195"/>
      <c r="H1374" s="197" t="s">
        <v>1</v>
      </c>
      <c r="I1374" s="199"/>
      <c r="J1374" s="195"/>
      <c r="K1374" s="195"/>
      <c r="L1374" s="200"/>
      <c r="M1374" s="201"/>
      <c r="N1374" s="202"/>
      <c r="O1374" s="202"/>
      <c r="P1374" s="202"/>
      <c r="Q1374" s="202"/>
      <c r="R1374" s="202"/>
      <c r="S1374" s="202"/>
      <c r="T1374" s="203"/>
      <c r="AT1374" s="204" t="s">
        <v>162</v>
      </c>
      <c r="AU1374" s="204" t="s">
        <v>84</v>
      </c>
      <c r="AV1374" s="13" t="s">
        <v>82</v>
      </c>
      <c r="AW1374" s="13" t="s">
        <v>32</v>
      </c>
      <c r="AX1374" s="13" t="s">
        <v>77</v>
      </c>
      <c r="AY1374" s="204" t="s">
        <v>150</v>
      </c>
    </row>
    <row r="1375" spans="1:65" s="14" customFormat="1" ht="11.25">
      <c r="B1375" s="205"/>
      <c r="C1375" s="206"/>
      <c r="D1375" s="196" t="s">
        <v>162</v>
      </c>
      <c r="E1375" s="207" t="s">
        <v>1</v>
      </c>
      <c r="F1375" s="208" t="s">
        <v>82</v>
      </c>
      <c r="G1375" s="206"/>
      <c r="H1375" s="209">
        <v>1</v>
      </c>
      <c r="I1375" s="210"/>
      <c r="J1375" s="206"/>
      <c r="K1375" s="206"/>
      <c r="L1375" s="211"/>
      <c r="M1375" s="212"/>
      <c r="N1375" s="213"/>
      <c r="O1375" s="213"/>
      <c r="P1375" s="213"/>
      <c r="Q1375" s="213"/>
      <c r="R1375" s="213"/>
      <c r="S1375" s="213"/>
      <c r="T1375" s="214"/>
      <c r="AT1375" s="215" t="s">
        <v>162</v>
      </c>
      <c r="AU1375" s="215" t="s">
        <v>84</v>
      </c>
      <c r="AV1375" s="14" t="s">
        <v>84</v>
      </c>
      <c r="AW1375" s="14" t="s">
        <v>32</v>
      </c>
      <c r="AX1375" s="14" t="s">
        <v>77</v>
      </c>
      <c r="AY1375" s="215" t="s">
        <v>150</v>
      </c>
    </row>
    <row r="1376" spans="1:65" s="15" customFormat="1" ht="11.25">
      <c r="B1376" s="216"/>
      <c r="C1376" s="217"/>
      <c r="D1376" s="196" t="s">
        <v>162</v>
      </c>
      <c r="E1376" s="218" t="s">
        <v>1</v>
      </c>
      <c r="F1376" s="219" t="s">
        <v>166</v>
      </c>
      <c r="G1376" s="217"/>
      <c r="H1376" s="220">
        <v>5</v>
      </c>
      <c r="I1376" s="221"/>
      <c r="J1376" s="217"/>
      <c r="K1376" s="217"/>
      <c r="L1376" s="222"/>
      <c r="M1376" s="223"/>
      <c r="N1376" s="224"/>
      <c r="O1376" s="224"/>
      <c r="P1376" s="224"/>
      <c r="Q1376" s="224"/>
      <c r="R1376" s="224"/>
      <c r="S1376" s="224"/>
      <c r="T1376" s="225"/>
      <c r="AT1376" s="226" t="s">
        <v>162</v>
      </c>
      <c r="AU1376" s="226" t="s">
        <v>84</v>
      </c>
      <c r="AV1376" s="15" t="s">
        <v>157</v>
      </c>
      <c r="AW1376" s="15" t="s">
        <v>32</v>
      </c>
      <c r="AX1376" s="15" t="s">
        <v>82</v>
      </c>
      <c r="AY1376" s="226" t="s">
        <v>150</v>
      </c>
    </row>
    <row r="1377" spans="1:65" s="2" customFormat="1" ht="16.5" customHeight="1">
      <c r="A1377" s="34"/>
      <c r="B1377" s="35"/>
      <c r="C1377" s="227" t="s">
        <v>2079</v>
      </c>
      <c r="D1377" s="227" t="s">
        <v>224</v>
      </c>
      <c r="E1377" s="228" t="s">
        <v>2080</v>
      </c>
      <c r="F1377" s="229" t="s">
        <v>2081</v>
      </c>
      <c r="G1377" s="230" t="s">
        <v>182</v>
      </c>
      <c r="H1377" s="231">
        <v>5</v>
      </c>
      <c r="I1377" s="232"/>
      <c r="J1377" s="233">
        <f>ROUND(I1377*H1377,2)</f>
        <v>0</v>
      </c>
      <c r="K1377" s="229" t="s">
        <v>156</v>
      </c>
      <c r="L1377" s="234"/>
      <c r="M1377" s="235" t="s">
        <v>1</v>
      </c>
      <c r="N1377" s="236" t="s">
        <v>42</v>
      </c>
      <c r="O1377" s="71"/>
      <c r="P1377" s="190">
        <f>O1377*H1377</f>
        <v>0</v>
      </c>
      <c r="Q1377" s="190">
        <v>6.9999999999999999E-4</v>
      </c>
      <c r="R1377" s="190">
        <f>Q1377*H1377</f>
        <v>3.5000000000000001E-3</v>
      </c>
      <c r="S1377" s="190">
        <v>0</v>
      </c>
      <c r="T1377" s="191">
        <f>S1377*H1377</f>
        <v>0</v>
      </c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R1377" s="192" t="s">
        <v>326</v>
      </c>
      <c r="AT1377" s="192" t="s">
        <v>224</v>
      </c>
      <c r="AU1377" s="192" t="s">
        <v>84</v>
      </c>
      <c r="AY1377" s="17" t="s">
        <v>150</v>
      </c>
      <c r="BE1377" s="193">
        <f>IF(N1377="základní",J1377,0)</f>
        <v>0</v>
      </c>
      <c r="BF1377" s="193">
        <f>IF(N1377="snížená",J1377,0)</f>
        <v>0</v>
      </c>
      <c r="BG1377" s="193">
        <f>IF(N1377="zákl. přenesená",J1377,0)</f>
        <v>0</v>
      </c>
      <c r="BH1377" s="193">
        <f>IF(N1377="sníž. přenesená",J1377,0)</f>
        <v>0</v>
      </c>
      <c r="BI1377" s="193">
        <f>IF(N1377="nulová",J1377,0)</f>
        <v>0</v>
      </c>
      <c r="BJ1377" s="17" t="s">
        <v>82</v>
      </c>
      <c r="BK1377" s="193">
        <f>ROUND(I1377*H1377,2)</f>
        <v>0</v>
      </c>
      <c r="BL1377" s="17" t="s">
        <v>234</v>
      </c>
      <c r="BM1377" s="192" t="s">
        <v>2082</v>
      </c>
    </row>
    <row r="1378" spans="1:65" s="12" customFormat="1" ht="20.85" customHeight="1">
      <c r="B1378" s="165"/>
      <c r="C1378" s="166"/>
      <c r="D1378" s="167" t="s">
        <v>76</v>
      </c>
      <c r="E1378" s="179" t="s">
        <v>2083</v>
      </c>
      <c r="F1378" s="179" t="s">
        <v>2084</v>
      </c>
      <c r="G1378" s="166"/>
      <c r="H1378" s="166"/>
      <c r="I1378" s="169"/>
      <c r="J1378" s="180">
        <f>BK1378</f>
        <v>0</v>
      </c>
      <c r="K1378" s="166"/>
      <c r="L1378" s="171"/>
      <c r="M1378" s="172"/>
      <c r="N1378" s="173"/>
      <c r="O1378" s="173"/>
      <c r="P1378" s="174">
        <f>SUM(P1379:P1397)</f>
        <v>0</v>
      </c>
      <c r="Q1378" s="173"/>
      <c r="R1378" s="174">
        <f>SUM(R1379:R1397)</f>
        <v>0</v>
      </c>
      <c r="S1378" s="173"/>
      <c r="T1378" s="175">
        <f>SUM(T1379:T1397)</f>
        <v>0</v>
      </c>
      <c r="AR1378" s="176" t="s">
        <v>84</v>
      </c>
      <c r="AT1378" s="177" t="s">
        <v>76</v>
      </c>
      <c r="AU1378" s="177" t="s">
        <v>84</v>
      </c>
      <c r="AY1378" s="176" t="s">
        <v>150</v>
      </c>
      <c r="BK1378" s="178">
        <f>SUM(BK1379:BK1397)</f>
        <v>0</v>
      </c>
    </row>
    <row r="1379" spans="1:65" s="2" customFormat="1" ht="16.5" customHeight="1">
      <c r="A1379" s="34"/>
      <c r="B1379" s="35"/>
      <c r="C1379" s="181" t="s">
        <v>2085</v>
      </c>
      <c r="D1379" s="181" t="s">
        <v>152</v>
      </c>
      <c r="E1379" s="182" t="s">
        <v>2086</v>
      </c>
      <c r="F1379" s="183" t="s">
        <v>2087</v>
      </c>
      <c r="G1379" s="184" t="s">
        <v>1639</v>
      </c>
      <c r="H1379" s="185">
        <v>1</v>
      </c>
      <c r="I1379" s="186"/>
      <c r="J1379" s="187">
        <f t="shared" ref="J1379:J1397" si="70">ROUND(I1379*H1379,2)</f>
        <v>0</v>
      </c>
      <c r="K1379" s="183" t="s">
        <v>1</v>
      </c>
      <c r="L1379" s="39"/>
      <c r="M1379" s="188" t="s">
        <v>1</v>
      </c>
      <c r="N1379" s="189" t="s">
        <v>42</v>
      </c>
      <c r="O1379" s="71"/>
      <c r="P1379" s="190">
        <f t="shared" ref="P1379:P1397" si="71">O1379*H1379</f>
        <v>0</v>
      </c>
      <c r="Q1379" s="190">
        <v>0</v>
      </c>
      <c r="R1379" s="190">
        <f t="shared" ref="R1379:R1397" si="72">Q1379*H1379</f>
        <v>0</v>
      </c>
      <c r="S1379" s="190">
        <v>0</v>
      </c>
      <c r="T1379" s="191">
        <f t="shared" ref="T1379:T1397" si="73">S1379*H1379</f>
        <v>0</v>
      </c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R1379" s="192" t="s">
        <v>157</v>
      </c>
      <c r="AT1379" s="192" t="s">
        <v>152</v>
      </c>
      <c r="AU1379" s="192" t="s">
        <v>167</v>
      </c>
      <c r="AY1379" s="17" t="s">
        <v>150</v>
      </c>
      <c r="BE1379" s="193">
        <f t="shared" ref="BE1379:BE1397" si="74">IF(N1379="základní",J1379,0)</f>
        <v>0</v>
      </c>
      <c r="BF1379" s="193">
        <f t="shared" ref="BF1379:BF1397" si="75">IF(N1379="snížená",J1379,0)</f>
        <v>0</v>
      </c>
      <c r="BG1379" s="193">
        <f t="shared" ref="BG1379:BG1397" si="76">IF(N1379="zákl. přenesená",J1379,0)</f>
        <v>0</v>
      </c>
      <c r="BH1379" s="193">
        <f t="shared" ref="BH1379:BH1397" si="77">IF(N1379="sníž. přenesená",J1379,0)</f>
        <v>0</v>
      </c>
      <c r="BI1379" s="193">
        <f t="shared" ref="BI1379:BI1397" si="78">IF(N1379="nulová",J1379,0)</f>
        <v>0</v>
      </c>
      <c r="BJ1379" s="17" t="s">
        <v>82</v>
      </c>
      <c r="BK1379" s="193">
        <f t="shared" ref="BK1379:BK1397" si="79">ROUND(I1379*H1379,2)</f>
        <v>0</v>
      </c>
      <c r="BL1379" s="17" t="s">
        <v>157</v>
      </c>
      <c r="BM1379" s="192" t="s">
        <v>2088</v>
      </c>
    </row>
    <row r="1380" spans="1:65" s="2" customFormat="1" ht="16.5" customHeight="1">
      <c r="A1380" s="34"/>
      <c r="B1380" s="35"/>
      <c r="C1380" s="181" t="s">
        <v>2089</v>
      </c>
      <c r="D1380" s="181" t="s">
        <v>152</v>
      </c>
      <c r="E1380" s="182" t="s">
        <v>2090</v>
      </c>
      <c r="F1380" s="183" t="s">
        <v>2091</v>
      </c>
      <c r="G1380" s="184" t="s">
        <v>1639</v>
      </c>
      <c r="H1380" s="185">
        <v>1</v>
      </c>
      <c r="I1380" s="186"/>
      <c r="J1380" s="187">
        <f t="shared" si="70"/>
        <v>0</v>
      </c>
      <c r="K1380" s="183" t="s">
        <v>1</v>
      </c>
      <c r="L1380" s="39"/>
      <c r="M1380" s="188" t="s">
        <v>1</v>
      </c>
      <c r="N1380" s="189" t="s">
        <v>42</v>
      </c>
      <c r="O1380" s="71"/>
      <c r="P1380" s="190">
        <f t="shared" si="71"/>
        <v>0</v>
      </c>
      <c r="Q1380" s="190">
        <v>0</v>
      </c>
      <c r="R1380" s="190">
        <f t="shared" si="72"/>
        <v>0</v>
      </c>
      <c r="S1380" s="190">
        <v>0</v>
      </c>
      <c r="T1380" s="191">
        <f t="shared" si="73"/>
        <v>0</v>
      </c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R1380" s="192" t="s">
        <v>157</v>
      </c>
      <c r="AT1380" s="192" t="s">
        <v>152</v>
      </c>
      <c r="AU1380" s="192" t="s">
        <v>167</v>
      </c>
      <c r="AY1380" s="17" t="s">
        <v>150</v>
      </c>
      <c r="BE1380" s="193">
        <f t="shared" si="74"/>
        <v>0</v>
      </c>
      <c r="BF1380" s="193">
        <f t="shared" si="75"/>
        <v>0</v>
      </c>
      <c r="BG1380" s="193">
        <f t="shared" si="76"/>
        <v>0</v>
      </c>
      <c r="BH1380" s="193">
        <f t="shared" si="77"/>
        <v>0</v>
      </c>
      <c r="BI1380" s="193">
        <f t="shared" si="78"/>
        <v>0</v>
      </c>
      <c r="BJ1380" s="17" t="s">
        <v>82</v>
      </c>
      <c r="BK1380" s="193">
        <f t="shared" si="79"/>
        <v>0</v>
      </c>
      <c r="BL1380" s="17" t="s">
        <v>157</v>
      </c>
      <c r="BM1380" s="192" t="s">
        <v>2092</v>
      </c>
    </row>
    <row r="1381" spans="1:65" s="2" customFormat="1" ht="16.5" customHeight="1">
      <c r="A1381" s="34"/>
      <c r="B1381" s="35"/>
      <c r="C1381" s="181" t="s">
        <v>2093</v>
      </c>
      <c r="D1381" s="181" t="s">
        <v>152</v>
      </c>
      <c r="E1381" s="182" t="s">
        <v>2094</v>
      </c>
      <c r="F1381" s="183" t="s">
        <v>2095</v>
      </c>
      <c r="G1381" s="184" t="s">
        <v>1639</v>
      </c>
      <c r="H1381" s="185">
        <v>2</v>
      </c>
      <c r="I1381" s="186"/>
      <c r="J1381" s="187">
        <f t="shared" si="70"/>
        <v>0</v>
      </c>
      <c r="K1381" s="183" t="s">
        <v>1</v>
      </c>
      <c r="L1381" s="39"/>
      <c r="M1381" s="188" t="s">
        <v>1</v>
      </c>
      <c r="N1381" s="189" t="s">
        <v>42</v>
      </c>
      <c r="O1381" s="71"/>
      <c r="P1381" s="190">
        <f t="shared" si="71"/>
        <v>0</v>
      </c>
      <c r="Q1381" s="190">
        <v>0</v>
      </c>
      <c r="R1381" s="190">
        <f t="shared" si="72"/>
        <v>0</v>
      </c>
      <c r="S1381" s="190">
        <v>0</v>
      </c>
      <c r="T1381" s="191">
        <f t="shared" si="73"/>
        <v>0</v>
      </c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R1381" s="192" t="s">
        <v>157</v>
      </c>
      <c r="AT1381" s="192" t="s">
        <v>152</v>
      </c>
      <c r="AU1381" s="192" t="s">
        <v>167</v>
      </c>
      <c r="AY1381" s="17" t="s">
        <v>150</v>
      </c>
      <c r="BE1381" s="193">
        <f t="shared" si="74"/>
        <v>0</v>
      </c>
      <c r="BF1381" s="193">
        <f t="shared" si="75"/>
        <v>0</v>
      </c>
      <c r="BG1381" s="193">
        <f t="shared" si="76"/>
        <v>0</v>
      </c>
      <c r="BH1381" s="193">
        <f t="shared" si="77"/>
        <v>0</v>
      </c>
      <c r="BI1381" s="193">
        <f t="shared" si="78"/>
        <v>0</v>
      </c>
      <c r="BJ1381" s="17" t="s">
        <v>82</v>
      </c>
      <c r="BK1381" s="193">
        <f t="shared" si="79"/>
        <v>0</v>
      </c>
      <c r="BL1381" s="17" t="s">
        <v>157</v>
      </c>
      <c r="BM1381" s="192" t="s">
        <v>2096</v>
      </c>
    </row>
    <row r="1382" spans="1:65" s="2" customFormat="1" ht="16.5" customHeight="1">
      <c r="A1382" s="34"/>
      <c r="B1382" s="35"/>
      <c r="C1382" s="181" t="s">
        <v>2097</v>
      </c>
      <c r="D1382" s="181" t="s">
        <v>152</v>
      </c>
      <c r="E1382" s="182" t="s">
        <v>2098</v>
      </c>
      <c r="F1382" s="183" t="s">
        <v>2099</v>
      </c>
      <c r="G1382" s="184" t="s">
        <v>1639</v>
      </c>
      <c r="H1382" s="185">
        <v>1</v>
      </c>
      <c r="I1382" s="186"/>
      <c r="J1382" s="187">
        <f t="shared" si="70"/>
        <v>0</v>
      </c>
      <c r="K1382" s="183" t="s">
        <v>1</v>
      </c>
      <c r="L1382" s="39"/>
      <c r="M1382" s="188" t="s">
        <v>1</v>
      </c>
      <c r="N1382" s="189" t="s">
        <v>42</v>
      </c>
      <c r="O1382" s="71"/>
      <c r="P1382" s="190">
        <f t="shared" si="71"/>
        <v>0</v>
      </c>
      <c r="Q1382" s="190">
        <v>0</v>
      </c>
      <c r="R1382" s="190">
        <f t="shared" si="72"/>
        <v>0</v>
      </c>
      <c r="S1382" s="190">
        <v>0</v>
      </c>
      <c r="T1382" s="191">
        <f t="shared" si="73"/>
        <v>0</v>
      </c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R1382" s="192" t="s">
        <v>157</v>
      </c>
      <c r="AT1382" s="192" t="s">
        <v>152</v>
      </c>
      <c r="AU1382" s="192" t="s">
        <v>167</v>
      </c>
      <c r="AY1382" s="17" t="s">
        <v>150</v>
      </c>
      <c r="BE1382" s="193">
        <f t="shared" si="74"/>
        <v>0</v>
      </c>
      <c r="BF1382" s="193">
        <f t="shared" si="75"/>
        <v>0</v>
      </c>
      <c r="BG1382" s="193">
        <f t="shared" si="76"/>
        <v>0</v>
      </c>
      <c r="BH1382" s="193">
        <f t="shared" si="77"/>
        <v>0</v>
      </c>
      <c r="BI1382" s="193">
        <f t="shared" si="78"/>
        <v>0</v>
      </c>
      <c r="BJ1382" s="17" t="s">
        <v>82</v>
      </c>
      <c r="BK1382" s="193">
        <f t="shared" si="79"/>
        <v>0</v>
      </c>
      <c r="BL1382" s="17" t="s">
        <v>157</v>
      </c>
      <c r="BM1382" s="192" t="s">
        <v>2100</v>
      </c>
    </row>
    <row r="1383" spans="1:65" s="2" customFormat="1" ht="16.5" customHeight="1">
      <c r="A1383" s="34"/>
      <c r="B1383" s="35"/>
      <c r="C1383" s="181" t="s">
        <v>2101</v>
      </c>
      <c r="D1383" s="181" t="s">
        <v>152</v>
      </c>
      <c r="E1383" s="182" t="s">
        <v>2102</v>
      </c>
      <c r="F1383" s="183" t="s">
        <v>2103</v>
      </c>
      <c r="G1383" s="184" t="s">
        <v>1639</v>
      </c>
      <c r="H1383" s="185">
        <v>1</v>
      </c>
      <c r="I1383" s="186"/>
      <c r="J1383" s="187">
        <f t="shared" si="70"/>
        <v>0</v>
      </c>
      <c r="K1383" s="183" t="s">
        <v>1</v>
      </c>
      <c r="L1383" s="39"/>
      <c r="M1383" s="188" t="s">
        <v>1</v>
      </c>
      <c r="N1383" s="189" t="s">
        <v>42</v>
      </c>
      <c r="O1383" s="71"/>
      <c r="P1383" s="190">
        <f t="shared" si="71"/>
        <v>0</v>
      </c>
      <c r="Q1383" s="190">
        <v>0</v>
      </c>
      <c r="R1383" s="190">
        <f t="shared" si="72"/>
        <v>0</v>
      </c>
      <c r="S1383" s="190">
        <v>0</v>
      </c>
      <c r="T1383" s="191">
        <f t="shared" si="73"/>
        <v>0</v>
      </c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R1383" s="192" t="s">
        <v>157</v>
      </c>
      <c r="AT1383" s="192" t="s">
        <v>152</v>
      </c>
      <c r="AU1383" s="192" t="s">
        <v>167</v>
      </c>
      <c r="AY1383" s="17" t="s">
        <v>150</v>
      </c>
      <c r="BE1383" s="193">
        <f t="shared" si="74"/>
        <v>0</v>
      </c>
      <c r="BF1383" s="193">
        <f t="shared" si="75"/>
        <v>0</v>
      </c>
      <c r="BG1383" s="193">
        <f t="shared" si="76"/>
        <v>0</v>
      </c>
      <c r="BH1383" s="193">
        <f t="shared" si="77"/>
        <v>0</v>
      </c>
      <c r="BI1383" s="193">
        <f t="shared" si="78"/>
        <v>0</v>
      </c>
      <c r="BJ1383" s="17" t="s">
        <v>82</v>
      </c>
      <c r="BK1383" s="193">
        <f t="shared" si="79"/>
        <v>0</v>
      </c>
      <c r="BL1383" s="17" t="s">
        <v>157</v>
      </c>
      <c r="BM1383" s="192" t="s">
        <v>2104</v>
      </c>
    </row>
    <row r="1384" spans="1:65" s="2" customFormat="1" ht="16.5" customHeight="1">
      <c r="A1384" s="34"/>
      <c r="B1384" s="35"/>
      <c r="C1384" s="181" t="s">
        <v>2105</v>
      </c>
      <c r="D1384" s="181" t="s">
        <v>152</v>
      </c>
      <c r="E1384" s="182" t="s">
        <v>2106</v>
      </c>
      <c r="F1384" s="183" t="s">
        <v>2107</v>
      </c>
      <c r="G1384" s="184" t="s">
        <v>1639</v>
      </c>
      <c r="H1384" s="185">
        <v>1</v>
      </c>
      <c r="I1384" s="186"/>
      <c r="J1384" s="187">
        <f t="shared" si="70"/>
        <v>0</v>
      </c>
      <c r="K1384" s="183" t="s">
        <v>1</v>
      </c>
      <c r="L1384" s="39"/>
      <c r="M1384" s="188" t="s">
        <v>1</v>
      </c>
      <c r="N1384" s="189" t="s">
        <v>42</v>
      </c>
      <c r="O1384" s="71"/>
      <c r="P1384" s="190">
        <f t="shared" si="71"/>
        <v>0</v>
      </c>
      <c r="Q1384" s="190">
        <v>0</v>
      </c>
      <c r="R1384" s="190">
        <f t="shared" si="72"/>
        <v>0</v>
      </c>
      <c r="S1384" s="190">
        <v>0</v>
      </c>
      <c r="T1384" s="191">
        <f t="shared" si="73"/>
        <v>0</v>
      </c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  <c r="AR1384" s="192" t="s">
        <v>157</v>
      </c>
      <c r="AT1384" s="192" t="s">
        <v>152</v>
      </c>
      <c r="AU1384" s="192" t="s">
        <v>167</v>
      </c>
      <c r="AY1384" s="17" t="s">
        <v>150</v>
      </c>
      <c r="BE1384" s="193">
        <f t="shared" si="74"/>
        <v>0</v>
      </c>
      <c r="BF1384" s="193">
        <f t="shared" si="75"/>
        <v>0</v>
      </c>
      <c r="BG1384" s="193">
        <f t="shared" si="76"/>
        <v>0</v>
      </c>
      <c r="BH1384" s="193">
        <f t="shared" si="77"/>
        <v>0</v>
      </c>
      <c r="BI1384" s="193">
        <f t="shared" si="78"/>
        <v>0</v>
      </c>
      <c r="BJ1384" s="17" t="s">
        <v>82</v>
      </c>
      <c r="BK1384" s="193">
        <f t="shared" si="79"/>
        <v>0</v>
      </c>
      <c r="BL1384" s="17" t="s">
        <v>157</v>
      </c>
      <c r="BM1384" s="192" t="s">
        <v>2108</v>
      </c>
    </row>
    <row r="1385" spans="1:65" s="2" customFormat="1" ht="16.5" customHeight="1">
      <c r="A1385" s="34"/>
      <c r="B1385" s="35"/>
      <c r="C1385" s="181" t="s">
        <v>2109</v>
      </c>
      <c r="D1385" s="181" t="s">
        <v>152</v>
      </c>
      <c r="E1385" s="182" t="s">
        <v>2110</v>
      </c>
      <c r="F1385" s="183" t="s">
        <v>2111</v>
      </c>
      <c r="G1385" s="184" t="s">
        <v>1639</v>
      </c>
      <c r="H1385" s="185">
        <v>3</v>
      </c>
      <c r="I1385" s="186"/>
      <c r="J1385" s="187">
        <f t="shared" si="70"/>
        <v>0</v>
      </c>
      <c r="K1385" s="183" t="s">
        <v>1</v>
      </c>
      <c r="L1385" s="39"/>
      <c r="M1385" s="188" t="s">
        <v>1</v>
      </c>
      <c r="N1385" s="189" t="s">
        <v>42</v>
      </c>
      <c r="O1385" s="71"/>
      <c r="P1385" s="190">
        <f t="shared" si="71"/>
        <v>0</v>
      </c>
      <c r="Q1385" s="190">
        <v>0</v>
      </c>
      <c r="R1385" s="190">
        <f t="shared" si="72"/>
        <v>0</v>
      </c>
      <c r="S1385" s="190">
        <v>0</v>
      </c>
      <c r="T1385" s="191">
        <f t="shared" si="73"/>
        <v>0</v>
      </c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R1385" s="192" t="s">
        <v>157</v>
      </c>
      <c r="AT1385" s="192" t="s">
        <v>152</v>
      </c>
      <c r="AU1385" s="192" t="s">
        <v>167</v>
      </c>
      <c r="AY1385" s="17" t="s">
        <v>150</v>
      </c>
      <c r="BE1385" s="193">
        <f t="shared" si="74"/>
        <v>0</v>
      </c>
      <c r="BF1385" s="193">
        <f t="shared" si="75"/>
        <v>0</v>
      </c>
      <c r="BG1385" s="193">
        <f t="shared" si="76"/>
        <v>0</v>
      </c>
      <c r="BH1385" s="193">
        <f t="shared" si="77"/>
        <v>0</v>
      </c>
      <c r="BI1385" s="193">
        <f t="shared" si="78"/>
        <v>0</v>
      </c>
      <c r="BJ1385" s="17" t="s">
        <v>82</v>
      </c>
      <c r="BK1385" s="193">
        <f t="shared" si="79"/>
        <v>0</v>
      </c>
      <c r="BL1385" s="17" t="s">
        <v>157</v>
      </c>
      <c r="BM1385" s="192" t="s">
        <v>2112</v>
      </c>
    </row>
    <row r="1386" spans="1:65" s="2" customFormat="1" ht="21.75" customHeight="1">
      <c r="A1386" s="34"/>
      <c r="B1386" s="35"/>
      <c r="C1386" s="181" t="s">
        <v>2113</v>
      </c>
      <c r="D1386" s="181" t="s">
        <v>152</v>
      </c>
      <c r="E1386" s="182" t="s">
        <v>2114</v>
      </c>
      <c r="F1386" s="183" t="s">
        <v>2115</v>
      </c>
      <c r="G1386" s="184" t="s">
        <v>1639</v>
      </c>
      <c r="H1386" s="185">
        <v>10</v>
      </c>
      <c r="I1386" s="186"/>
      <c r="J1386" s="187">
        <f t="shared" si="70"/>
        <v>0</v>
      </c>
      <c r="K1386" s="183" t="s">
        <v>1</v>
      </c>
      <c r="L1386" s="39"/>
      <c r="M1386" s="188" t="s">
        <v>1</v>
      </c>
      <c r="N1386" s="189" t="s">
        <v>42</v>
      </c>
      <c r="O1386" s="71"/>
      <c r="P1386" s="190">
        <f t="shared" si="71"/>
        <v>0</v>
      </c>
      <c r="Q1386" s="190">
        <v>0</v>
      </c>
      <c r="R1386" s="190">
        <f t="shared" si="72"/>
        <v>0</v>
      </c>
      <c r="S1386" s="190">
        <v>0</v>
      </c>
      <c r="T1386" s="191">
        <f t="shared" si="73"/>
        <v>0</v>
      </c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R1386" s="192" t="s">
        <v>157</v>
      </c>
      <c r="AT1386" s="192" t="s">
        <v>152</v>
      </c>
      <c r="AU1386" s="192" t="s">
        <v>167</v>
      </c>
      <c r="AY1386" s="17" t="s">
        <v>150</v>
      </c>
      <c r="BE1386" s="193">
        <f t="shared" si="74"/>
        <v>0</v>
      </c>
      <c r="BF1386" s="193">
        <f t="shared" si="75"/>
        <v>0</v>
      </c>
      <c r="BG1386" s="193">
        <f t="shared" si="76"/>
        <v>0</v>
      </c>
      <c r="BH1386" s="193">
        <f t="shared" si="77"/>
        <v>0</v>
      </c>
      <c r="BI1386" s="193">
        <f t="shared" si="78"/>
        <v>0</v>
      </c>
      <c r="BJ1386" s="17" t="s">
        <v>82</v>
      </c>
      <c r="BK1386" s="193">
        <f t="shared" si="79"/>
        <v>0</v>
      </c>
      <c r="BL1386" s="17" t="s">
        <v>157</v>
      </c>
      <c r="BM1386" s="192" t="s">
        <v>2116</v>
      </c>
    </row>
    <row r="1387" spans="1:65" s="2" customFormat="1" ht="21.75" customHeight="1">
      <c r="A1387" s="34"/>
      <c r="B1387" s="35"/>
      <c r="C1387" s="181" t="s">
        <v>2117</v>
      </c>
      <c r="D1387" s="181" t="s">
        <v>152</v>
      </c>
      <c r="E1387" s="182" t="s">
        <v>2118</v>
      </c>
      <c r="F1387" s="183" t="s">
        <v>2119</v>
      </c>
      <c r="G1387" s="184" t="s">
        <v>1639</v>
      </c>
      <c r="H1387" s="185">
        <v>10</v>
      </c>
      <c r="I1387" s="186"/>
      <c r="J1387" s="187">
        <f t="shared" si="70"/>
        <v>0</v>
      </c>
      <c r="K1387" s="183" t="s">
        <v>1</v>
      </c>
      <c r="L1387" s="39"/>
      <c r="M1387" s="188" t="s">
        <v>1</v>
      </c>
      <c r="N1387" s="189" t="s">
        <v>42</v>
      </c>
      <c r="O1387" s="71"/>
      <c r="P1387" s="190">
        <f t="shared" si="71"/>
        <v>0</v>
      </c>
      <c r="Q1387" s="190">
        <v>0</v>
      </c>
      <c r="R1387" s="190">
        <f t="shared" si="72"/>
        <v>0</v>
      </c>
      <c r="S1387" s="190">
        <v>0</v>
      </c>
      <c r="T1387" s="191">
        <f t="shared" si="73"/>
        <v>0</v>
      </c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  <c r="AR1387" s="192" t="s">
        <v>157</v>
      </c>
      <c r="AT1387" s="192" t="s">
        <v>152</v>
      </c>
      <c r="AU1387" s="192" t="s">
        <v>167</v>
      </c>
      <c r="AY1387" s="17" t="s">
        <v>150</v>
      </c>
      <c r="BE1387" s="193">
        <f t="shared" si="74"/>
        <v>0</v>
      </c>
      <c r="BF1387" s="193">
        <f t="shared" si="75"/>
        <v>0</v>
      </c>
      <c r="BG1387" s="193">
        <f t="shared" si="76"/>
        <v>0</v>
      </c>
      <c r="BH1387" s="193">
        <f t="shared" si="77"/>
        <v>0</v>
      </c>
      <c r="BI1387" s="193">
        <f t="shared" si="78"/>
        <v>0</v>
      </c>
      <c r="BJ1387" s="17" t="s">
        <v>82</v>
      </c>
      <c r="BK1387" s="193">
        <f t="shared" si="79"/>
        <v>0</v>
      </c>
      <c r="BL1387" s="17" t="s">
        <v>157</v>
      </c>
      <c r="BM1387" s="192" t="s">
        <v>2120</v>
      </c>
    </row>
    <row r="1388" spans="1:65" s="2" customFormat="1" ht="16.5" customHeight="1">
      <c r="A1388" s="34"/>
      <c r="B1388" s="35"/>
      <c r="C1388" s="181" t="s">
        <v>2121</v>
      </c>
      <c r="D1388" s="181" t="s">
        <v>152</v>
      </c>
      <c r="E1388" s="182" t="s">
        <v>2122</v>
      </c>
      <c r="F1388" s="183" t="s">
        <v>2123</v>
      </c>
      <c r="G1388" s="184" t="s">
        <v>394</v>
      </c>
      <c r="H1388" s="185">
        <v>561</v>
      </c>
      <c r="I1388" s="186"/>
      <c r="J1388" s="187">
        <f t="shared" si="70"/>
        <v>0</v>
      </c>
      <c r="K1388" s="183" t="s">
        <v>1</v>
      </c>
      <c r="L1388" s="39"/>
      <c r="M1388" s="188" t="s">
        <v>1</v>
      </c>
      <c r="N1388" s="189" t="s">
        <v>42</v>
      </c>
      <c r="O1388" s="71"/>
      <c r="P1388" s="190">
        <f t="shared" si="71"/>
        <v>0</v>
      </c>
      <c r="Q1388" s="190">
        <v>0</v>
      </c>
      <c r="R1388" s="190">
        <f t="shared" si="72"/>
        <v>0</v>
      </c>
      <c r="S1388" s="190">
        <v>0</v>
      </c>
      <c r="T1388" s="191">
        <f t="shared" si="73"/>
        <v>0</v>
      </c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  <c r="AR1388" s="192" t="s">
        <v>157</v>
      </c>
      <c r="AT1388" s="192" t="s">
        <v>152</v>
      </c>
      <c r="AU1388" s="192" t="s">
        <v>167</v>
      </c>
      <c r="AY1388" s="17" t="s">
        <v>150</v>
      </c>
      <c r="BE1388" s="193">
        <f t="shared" si="74"/>
        <v>0</v>
      </c>
      <c r="BF1388" s="193">
        <f t="shared" si="75"/>
        <v>0</v>
      </c>
      <c r="BG1388" s="193">
        <f t="shared" si="76"/>
        <v>0</v>
      </c>
      <c r="BH1388" s="193">
        <f t="shared" si="77"/>
        <v>0</v>
      </c>
      <c r="BI1388" s="193">
        <f t="shared" si="78"/>
        <v>0</v>
      </c>
      <c r="BJ1388" s="17" t="s">
        <v>82</v>
      </c>
      <c r="BK1388" s="193">
        <f t="shared" si="79"/>
        <v>0</v>
      </c>
      <c r="BL1388" s="17" t="s">
        <v>157</v>
      </c>
      <c r="BM1388" s="192" t="s">
        <v>2124</v>
      </c>
    </row>
    <row r="1389" spans="1:65" s="2" customFormat="1" ht="16.5" customHeight="1">
      <c r="A1389" s="34"/>
      <c r="B1389" s="35"/>
      <c r="C1389" s="181" t="s">
        <v>2125</v>
      </c>
      <c r="D1389" s="181" t="s">
        <v>152</v>
      </c>
      <c r="E1389" s="182" t="s">
        <v>2126</v>
      </c>
      <c r="F1389" s="183" t="s">
        <v>2127</v>
      </c>
      <c r="G1389" s="184" t="s">
        <v>394</v>
      </c>
      <c r="H1389" s="185">
        <v>11</v>
      </c>
      <c r="I1389" s="186"/>
      <c r="J1389" s="187">
        <f t="shared" si="70"/>
        <v>0</v>
      </c>
      <c r="K1389" s="183" t="s">
        <v>1</v>
      </c>
      <c r="L1389" s="39"/>
      <c r="M1389" s="188" t="s">
        <v>1</v>
      </c>
      <c r="N1389" s="189" t="s">
        <v>42</v>
      </c>
      <c r="O1389" s="71"/>
      <c r="P1389" s="190">
        <f t="shared" si="71"/>
        <v>0</v>
      </c>
      <c r="Q1389" s="190">
        <v>0</v>
      </c>
      <c r="R1389" s="190">
        <f t="shared" si="72"/>
        <v>0</v>
      </c>
      <c r="S1389" s="190">
        <v>0</v>
      </c>
      <c r="T1389" s="191">
        <f t="shared" si="73"/>
        <v>0</v>
      </c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R1389" s="192" t="s">
        <v>157</v>
      </c>
      <c r="AT1389" s="192" t="s">
        <v>152</v>
      </c>
      <c r="AU1389" s="192" t="s">
        <v>167</v>
      </c>
      <c r="AY1389" s="17" t="s">
        <v>150</v>
      </c>
      <c r="BE1389" s="193">
        <f t="shared" si="74"/>
        <v>0</v>
      </c>
      <c r="BF1389" s="193">
        <f t="shared" si="75"/>
        <v>0</v>
      </c>
      <c r="BG1389" s="193">
        <f t="shared" si="76"/>
        <v>0</v>
      </c>
      <c r="BH1389" s="193">
        <f t="shared" si="77"/>
        <v>0</v>
      </c>
      <c r="BI1389" s="193">
        <f t="shared" si="78"/>
        <v>0</v>
      </c>
      <c r="BJ1389" s="17" t="s">
        <v>82</v>
      </c>
      <c r="BK1389" s="193">
        <f t="shared" si="79"/>
        <v>0</v>
      </c>
      <c r="BL1389" s="17" t="s">
        <v>157</v>
      </c>
      <c r="BM1389" s="192" t="s">
        <v>2128</v>
      </c>
    </row>
    <row r="1390" spans="1:65" s="2" customFormat="1" ht="16.5" customHeight="1">
      <c r="A1390" s="34"/>
      <c r="B1390" s="35"/>
      <c r="C1390" s="181" t="s">
        <v>2129</v>
      </c>
      <c r="D1390" s="181" t="s">
        <v>152</v>
      </c>
      <c r="E1390" s="182" t="s">
        <v>2130</v>
      </c>
      <c r="F1390" s="183" t="s">
        <v>2131</v>
      </c>
      <c r="G1390" s="184" t="s">
        <v>1792</v>
      </c>
      <c r="H1390" s="185">
        <v>1</v>
      </c>
      <c r="I1390" s="186"/>
      <c r="J1390" s="187">
        <f t="shared" si="70"/>
        <v>0</v>
      </c>
      <c r="K1390" s="183" t="s">
        <v>1</v>
      </c>
      <c r="L1390" s="39"/>
      <c r="M1390" s="188" t="s">
        <v>1</v>
      </c>
      <c r="N1390" s="189" t="s">
        <v>42</v>
      </c>
      <c r="O1390" s="71"/>
      <c r="P1390" s="190">
        <f t="shared" si="71"/>
        <v>0</v>
      </c>
      <c r="Q1390" s="190">
        <v>0</v>
      </c>
      <c r="R1390" s="190">
        <f t="shared" si="72"/>
        <v>0</v>
      </c>
      <c r="S1390" s="190">
        <v>0</v>
      </c>
      <c r="T1390" s="191">
        <f t="shared" si="73"/>
        <v>0</v>
      </c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  <c r="AR1390" s="192" t="s">
        <v>157</v>
      </c>
      <c r="AT1390" s="192" t="s">
        <v>152</v>
      </c>
      <c r="AU1390" s="192" t="s">
        <v>167</v>
      </c>
      <c r="AY1390" s="17" t="s">
        <v>150</v>
      </c>
      <c r="BE1390" s="193">
        <f t="shared" si="74"/>
        <v>0</v>
      </c>
      <c r="BF1390" s="193">
        <f t="shared" si="75"/>
        <v>0</v>
      </c>
      <c r="BG1390" s="193">
        <f t="shared" si="76"/>
        <v>0</v>
      </c>
      <c r="BH1390" s="193">
        <f t="shared" si="77"/>
        <v>0</v>
      </c>
      <c r="BI1390" s="193">
        <f t="shared" si="78"/>
        <v>0</v>
      </c>
      <c r="BJ1390" s="17" t="s">
        <v>82</v>
      </c>
      <c r="BK1390" s="193">
        <f t="shared" si="79"/>
        <v>0</v>
      </c>
      <c r="BL1390" s="17" t="s">
        <v>157</v>
      </c>
      <c r="BM1390" s="192" t="s">
        <v>2132</v>
      </c>
    </row>
    <row r="1391" spans="1:65" s="2" customFormat="1" ht="16.5" customHeight="1">
      <c r="A1391" s="34"/>
      <c r="B1391" s="35"/>
      <c r="C1391" s="181" t="s">
        <v>2133</v>
      </c>
      <c r="D1391" s="181" t="s">
        <v>152</v>
      </c>
      <c r="E1391" s="182" t="s">
        <v>2134</v>
      </c>
      <c r="F1391" s="183" t="s">
        <v>2135</v>
      </c>
      <c r="G1391" s="184" t="s">
        <v>1792</v>
      </c>
      <c r="H1391" s="185">
        <v>1</v>
      </c>
      <c r="I1391" s="186"/>
      <c r="J1391" s="187">
        <f t="shared" si="70"/>
        <v>0</v>
      </c>
      <c r="K1391" s="183" t="s">
        <v>1</v>
      </c>
      <c r="L1391" s="39"/>
      <c r="M1391" s="188" t="s">
        <v>1</v>
      </c>
      <c r="N1391" s="189" t="s">
        <v>42</v>
      </c>
      <c r="O1391" s="71"/>
      <c r="P1391" s="190">
        <f t="shared" si="71"/>
        <v>0</v>
      </c>
      <c r="Q1391" s="190">
        <v>0</v>
      </c>
      <c r="R1391" s="190">
        <f t="shared" si="72"/>
        <v>0</v>
      </c>
      <c r="S1391" s="190">
        <v>0</v>
      </c>
      <c r="T1391" s="191">
        <f t="shared" si="73"/>
        <v>0</v>
      </c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R1391" s="192" t="s">
        <v>157</v>
      </c>
      <c r="AT1391" s="192" t="s">
        <v>152</v>
      </c>
      <c r="AU1391" s="192" t="s">
        <v>167</v>
      </c>
      <c r="AY1391" s="17" t="s">
        <v>150</v>
      </c>
      <c r="BE1391" s="193">
        <f t="shared" si="74"/>
        <v>0</v>
      </c>
      <c r="BF1391" s="193">
        <f t="shared" si="75"/>
        <v>0</v>
      </c>
      <c r="BG1391" s="193">
        <f t="shared" si="76"/>
        <v>0</v>
      </c>
      <c r="BH1391" s="193">
        <f t="shared" si="77"/>
        <v>0</v>
      </c>
      <c r="BI1391" s="193">
        <f t="shared" si="78"/>
        <v>0</v>
      </c>
      <c r="BJ1391" s="17" t="s">
        <v>82</v>
      </c>
      <c r="BK1391" s="193">
        <f t="shared" si="79"/>
        <v>0</v>
      </c>
      <c r="BL1391" s="17" t="s">
        <v>157</v>
      </c>
      <c r="BM1391" s="192" t="s">
        <v>2136</v>
      </c>
    </row>
    <row r="1392" spans="1:65" s="2" customFormat="1" ht="16.5" customHeight="1">
      <c r="A1392" s="34"/>
      <c r="B1392" s="35"/>
      <c r="C1392" s="181" t="s">
        <v>2137</v>
      </c>
      <c r="D1392" s="181" t="s">
        <v>152</v>
      </c>
      <c r="E1392" s="182" t="s">
        <v>2138</v>
      </c>
      <c r="F1392" s="183" t="s">
        <v>2139</v>
      </c>
      <c r="G1392" s="184" t="s">
        <v>1792</v>
      </c>
      <c r="H1392" s="185">
        <v>1</v>
      </c>
      <c r="I1392" s="186"/>
      <c r="J1392" s="187">
        <f t="shared" si="70"/>
        <v>0</v>
      </c>
      <c r="K1392" s="183" t="s">
        <v>1</v>
      </c>
      <c r="L1392" s="39"/>
      <c r="M1392" s="188" t="s">
        <v>1</v>
      </c>
      <c r="N1392" s="189" t="s">
        <v>42</v>
      </c>
      <c r="O1392" s="71"/>
      <c r="P1392" s="190">
        <f t="shared" si="71"/>
        <v>0</v>
      </c>
      <c r="Q1392" s="190">
        <v>0</v>
      </c>
      <c r="R1392" s="190">
        <f t="shared" si="72"/>
        <v>0</v>
      </c>
      <c r="S1392" s="190">
        <v>0</v>
      </c>
      <c r="T1392" s="191">
        <f t="shared" si="73"/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192" t="s">
        <v>157</v>
      </c>
      <c r="AT1392" s="192" t="s">
        <v>152</v>
      </c>
      <c r="AU1392" s="192" t="s">
        <v>167</v>
      </c>
      <c r="AY1392" s="17" t="s">
        <v>150</v>
      </c>
      <c r="BE1392" s="193">
        <f t="shared" si="74"/>
        <v>0</v>
      </c>
      <c r="BF1392" s="193">
        <f t="shared" si="75"/>
        <v>0</v>
      </c>
      <c r="BG1392" s="193">
        <f t="shared" si="76"/>
        <v>0</v>
      </c>
      <c r="BH1392" s="193">
        <f t="shared" si="77"/>
        <v>0</v>
      </c>
      <c r="BI1392" s="193">
        <f t="shared" si="78"/>
        <v>0</v>
      </c>
      <c r="BJ1392" s="17" t="s">
        <v>82</v>
      </c>
      <c r="BK1392" s="193">
        <f t="shared" si="79"/>
        <v>0</v>
      </c>
      <c r="BL1392" s="17" t="s">
        <v>157</v>
      </c>
      <c r="BM1392" s="192" t="s">
        <v>2140</v>
      </c>
    </row>
    <row r="1393" spans="1:65" s="2" customFormat="1" ht="16.5" customHeight="1">
      <c r="A1393" s="34"/>
      <c r="B1393" s="35"/>
      <c r="C1393" s="181" t="s">
        <v>2141</v>
      </c>
      <c r="D1393" s="181" t="s">
        <v>152</v>
      </c>
      <c r="E1393" s="182" t="s">
        <v>2142</v>
      </c>
      <c r="F1393" s="183" t="s">
        <v>2143</v>
      </c>
      <c r="G1393" s="184" t="s">
        <v>1792</v>
      </c>
      <c r="H1393" s="185">
        <v>1</v>
      </c>
      <c r="I1393" s="186"/>
      <c r="J1393" s="187">
        <f t="shared" si="70"/>
        <v>0</v>
      </c>
      <c r="K1393" s="183" t="s">
        <v>1</v>
      </c>
      <c r="L1393" s="39"/>
      <c r="M1393" s="188" t="s">
        <v>1</v>
      </c>
      <c r="N1393" s="189" t="s">
        <v>42</v>
      </c>
      <c r="O1393" s="71"/>
      <c r="P1393" s="190">
        <f t="shared" si="71"/>
        <v>0</v>
      </c>
      <c r="Q1393" s="190">
        <v>0</v>
      </c>
      <c r="R1393" s="190">
        <f t="shared" si="72"/>
        <v>0</v>
      </c>
      <c r="S1393" s="190">
        <v>0</v>
      </c>
      <c r="T1393" s="191">
        <f t="shared" si="73"/>
        <v>0</v>
      </c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R1393" s="192" t="s">
        <v>157</v>
      </c>
      <c r="AT1393" s="192" t="s">
        <v>152</v>
      </c>
      <c r="AU1393" s="192" t="s">
        <v>167</v>
      </c>
      <c r="AY1393" s="17" t="s">
        <v>150</v>
      </c>
      <c r="BE1393" s="193">
        <f t="shared" si="74"/>
        <v>0</v>
      </c>
      <c r="BF1393" s="193">
        <f t="shared" si="75"/>
        <v>0</v>
      </c>
      <c r="BG1393" s="193">
        <f t="shared" si="76"/>
        <v>0</v>
      </c>
      <c r="BH1393" s="193">
        <f t="shared" si="77"/>
        <v>0</v>
      </c>
      <c r="BI1393" s="193">
        <f t="shared" si="78"/>
        <v>0</v>
      </c>
      <c r="BJ1393" s="17" t="s">
        <v>82</v>
      </c>
      <c r="BK1393" s="193">
        <f t="shared" si="79"/>
        <v>0</v>
      </c>
      <c r="BL1393" s="17" t="s">
        <v>157</v>
      </c>
      <c r="BM1393" s="192" t="s">
        <v>2144</v>
      </c>
    </row>
    <row r="1394" spans="1:65" s="2" customFormat="1" ht="16.5" customHeight="1">
      <c r="A1394" s="34"/>
      <c r="B1394" s="35"/>
      <c r="C1394" s="181" t="s">
        <v>2145</v>
      </c>
      <c r="D1394" s="181" t="s">
        <v>152</v>
      </c>
      <c r="E1394" s="182" t="s">
        <v>2146</v>
      </c>
      <c r="F1394" s="183" t="s">
        <v>2147</v>
      </c>
      <c r="G1394" s="184" t="s">
        <v>1639</v>
      </c>
      <c r="H1394" s="185">
        <v>1</v>
      </c>
      <c r="I1394" s="186"/>
      <c r="J1394" s="187">
        <f t="shared" si="70"/>
        <v>0</v>
      </c>
      <c r="K1394" s="183" t="s">
        <v>1</v>
      </c>
      <c r="L1394" s="39"/>
      <c r="M1394" s="188" t="s">
        <v>1</v>
      </c>
      <c r="N1394" s="189" t="s">
        <v>42</v>
      </c>
      <c r="O1394" s="71"/>
      <c r="P1394" s="190">
        <f t="shared" si="71"/>
        <v>0</v>
      </c>
      <c r="Q1394" s="190">
        <v>0</v>
      </c>
      <c r="R1394" s="190">
        <f t="shared" si="72"/>
        <v>0</v>
      </c>
      <c r="S1394" s="190">
        <v>0</v>
      </c>
      <c r="T1394" s="191">
        <f t="shared" si="73"/>
        <v>0</v>
      </c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R1394" s="192" t="s">
        <v>157</v>
      </c>
      <c r="AT1394" s="192" t="s">
        <v>152</v>
      </c>
      <c r="AU1394" s="192" t="s">
        <v>167</v>
      </c>
      <c r="AY1394" s="17" t="s">
        <v>150</v>
      </c>
      <c r="BE1394" s="193">
        <f t="shared" si="74"/>
        <v>0</v>
      </c>
      <c r="BF1394" s="193">
        <f t="shared" si="75"/>
        <v>0</v>
      </c>
      <c r="BG1394" s="193">
        <f t="shared" si="76"/>
        <v>0</v>
      </c>
      <c r="BH1394" s="193">
        <f t="shared" si="77"/>
        <v>0</v>
      </c>
      <c r="BI1394" s="193">
        <f t="shared" si="78"/>
        <v>0</v>
      </c>
      <c r="BJ1394" s="17" t="s">
        <v>82</v>
      </c>
      <c r="BK1394" s="193">
        <f t="shared" si="79"/>
        <v>0</v>
      </c>
      <c r="BL1394" s="17" t="s">
        <v>157</v>
      </c>
      <c r="BM1394" s="192" t="s">
        <v>2148</v>
      </c>
    </row>
    <row r="1395" spans="1:65" s="2" customFormat="1" ht="16.5" customHeight="1">
      <c r="A1395" s="34"/>
      <c r="B1395" s="35"/>
      <c r="C1395" s="181" t="s">
        <v>2149</v>
      </c>
      <c r="D1395" s="181" t="s">
        <v>152</v>
      </c>
      <c r="E1395" s="182" t="s">
        <v>2150</v>
      </c>
      <c r="F1395" s="183" t="s">
        <v>2151</v>
      </c>
      <c r="G1395" s="184" t="s">
        <v>1639</v>
      </c>
      <c r="H1395" s="185">
        <v>33</v>
      </c>
      <c r="I1395" s="186"/>
      <c r="J1395" s="187">
        <f t="shared" si="70"/>
        <v>0</v>
      </c>
      <c r="K1395" s="183" t="s">
        <v>1</v>
      </c>
      <c r="L1395" s="39"/>
      <c r="M1395" s="188" t="s">
        <v>1</v>
      </c>
      <c r="N1395" s="189" t="s">
        <v>42</v>
      </c>
      <c r="O1395" s="71"/>
      <c r="P1395" s="190">
        <f t="shared" si="71"/>
        <v>0</v>
      </c>
      <c r="Q1395" s="190">
        <v>0</v>
      </c>
      <c r="R1395" s="190">
        <f t="shared" si="72"/>
        <v>0</v>
      </c>
      <c r="S1395" s="190">
        <v>0</v>
      </c>
      <c r="T1395" s="191">
        <f t="shared" si="73"/>
        <v>0</v>
      </c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R1395" s="192" t="s">
        <v>157</v>
      </c>
      <c r="AT1395" s="192" t="s">
        <v>152</v>
      </c>
      <c r="AU1395" s="192" t="s">
        <v>167</v>
      </c>
      <c r="AY1395" s="17" t="s">
        <v>150</v>
      </c>
      <c r="BE1395" s="193">
        <f t="shared" si="74"/>
        <v>0</v>
      </c>
      <c r="BF1395" s="193">
        <f t="shared" si="75"/>
        <v>0</v>
      </c>
      <c r="BG1395" s="193">
        <f t="shared" si="76"/>
        <v>0</v>
      </c>
      <c r="BH1395" s="193">
        <f t="shared" si="77"/>
        <v>0</v>
      </c>
      <c r="BI1395" s="193">
        <f t="shared" si="78"/>
        <v>0</v>
      </c>
      <c r="BJ1395" s="17" t="s">
        <v>82</v>
      </c>
      <c r="BK1395" s="193">
        <f t="shared" si="79"/>
        <v>0</v>
      </c>
      <c r="BL1395" s="17" t="s">
        <v>157</v>
      </c>
      <c r="BM1395" s="192" t="s">
        <v>2152</v>
      </c>
    </row>
    <row r="1396" spans="1:65" s="2" customFormat="1" ht="16.5" customHeight="1">
      <c r="A1396" s="34"/>
      <c r="B1396" s="35"/>
      <c r="C1396" s="181" t="s">
        <v>2153</v>
      </c>
      <c r="D1396" s="181" t="s">
        <v>152</v>
      </c>
      <c r="E1396" s="182" t="s">
        <v>2154</v>
      </c>
      <c r="F1396" s="183" t="s">
        <v>2155</v>
      </c>
      <c r="G1396" s="184" t="s">
        <v>1792</v>
      </c>
      <c r="H1396" s="185">
        <v>1</v>
      </c>
      <c r="I1396" s="186"/>
      <c r="J1396" s="187">
        <f t="shared" si="70"/>
        <v>0</v>
      </c>
      <c r="K1396" s="183" t="s">
        <v>1</v>
      </c>
      <c r="L1396" s="39"/>
      <c r="M1396" s="188" t="s">
        <v>1</v>
      </c>
      <c r="N1396" s="189" t="s">
        <v>42</v>
      </c>
      <c r="O1396" s="71"/>
      <c r="P1396" s="190">
        <f t="shared" si="71"/>
        <v>0</v>
      </c>
      <c r="Q1396" s="190">
        <v>0</v>
      </c>
      <c r="R1396" s="190">
        <f t="shared" si="72"/>
        <v>0</v>
      </c>
      <c r="S1396" s="190">
        <v>0</v>
      </c>
      <c r="T1396" s="191">
        <f t="shared" si="73"/>
        <v>0</v>
      </c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R1396" s="192" t="s">
        <v>157</v>
      </c>
      <c r="AT1396" s="192" t="s">
        <v>152</v>
      </c>
      <c r="AU1396" s="192" t="s">
        <v>167</v>
      </c>
      <c r="AY1396" s="17" t="s">
        <v>150</v>
      </c>
      <c r="BE1396" s="193">
        <f t="shared" si="74"/>
        <v>0</v>
      </c>
      <c r="BF1396" s="193">
        <f t="shared" si="75"/>
        <v>0</v>
      </c>
      <c r="BG1396" s="193">
        <f t="shared" si="76"/>
        <v>0</v>
      </c>
      <c r="BH1396" s="193">
        <f t="shared" si="77"/>
        <v>0</v>
      </c>
      <c r="BI1396" s="193">
        <f t="shared" si="78"/>
        <v>0</v>
      </c>
      <c r="BJ1396" s="17" t="s">
        <v>82</v>
      </c>
      <c r="BK1396" s="193">
        <f t="shared" si="79"/>
        <v>0</v>
      </c>
      <c r="BL1396" s="17" t="s">
        <v>157</v>
      </c>
      <c r="BM1396" s="192" t="s">
        <v>2156</v>
      </c>
    </row>
    <row r="1397" spans="1:65" s="2" customFormat="1" ht="21.75" customHeight="1">
      <c r="A1397" s="34"/>
      <c r="B1397" s="35"/>
      <c r="C1397" s="181" t="s">
        <v>2157</v>
      </c>
      <c r="D1397" s="181" t="s">
        <v>152</v>
      </c>
      <c r="E1397" s="182" t="s">
        <v>2158</v>
      </c>
      <c r="F1397" s="183" t="s">
        <v>2159</v>
      </c>
      <c r="G1397" s="184" t="s">
        <v>1639</v>
      </c>
      <c r="H1397" s="185">
        <v>1</v>
      </c>
      <c r="I1397" s="186"/>
      <c r="J1397" s="187">
        <f t="shared" si="70"/>
        <v>0</v>
      </c>
      <c r="K1397" s="183" t="s">
        <v>1</v>
      </c>
      <c r="L1397" s="39"/>
      <c r="M1397" s="188" t="s">
        <v>1</v>
      </c>
      <c r="N1397" s="189" t="s">
        <v>42</v>
      </c>
      <c r="O1397" s="71"/>
      <c r="P1397" s="190">
        <f t="shared" si="71"/>
        <v>0</v>
      </c>
      <c r="Q1397" s="190">
        <v>0</v>
      </c>
      <c r="R1397" s="190">
        <f t="shared" si="72"/>
        <v>0</v>
      </c>
      <c r="S1397" s="190">
        <v>0</v>
      </c>
      <c r="T1397" s="191">
        <f t="shared" si="73"/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192" t="s">
        <v>157</v>
      </c>
      <c r="AT1397" s="192" t="s">
        <v>152</v>
      </c>
      <c r="AU1397" s="192" t="s">
        <v>167</v>
      </c>
      <c r="AY1397" s="17" t="s">
        <v>150</v>
      </c>
      <c r="BE1397" s="193">
        <f t="shared" si="74"/>
        <v>0</v>
      </c>
      <c r="BF1397" s="193">
        <f t="shared" si="75"/>
        <v>0</v>
      </c>
      <c r="BG1397" s="193">
        <f t="shared" si="76"/>
        <v>0</v>
      </c>
      <c r="BH1397" s="193">
        <f t="shared" si="77"/>
        <v>0</v>
      </c>
      <c r="BI1397" s="193">
        <f t="shared" si="78"/>
        <v>0</v>
      </c>
      <c r="BJ1397" s="17" t="s">
        <v>82</v>
      </c>
      <c r="BK1397" s="193">
        <f t="shared" si="79"/>
        <v>0</v>
      </c>
      <c r="BL1397" s="17" t="s">
        <v>157</v>
      </c>
      <c r="BM1397" s="192" t="s">
        <v>2160</v>
      </c>
    </row>
    <row r="1398" spans="1:65" s="12" customFormat="1" ht="20.85" customHeight="1">
      <c r="B1398" s="165"/>
      <c r="C1398" s="166"/>
      <c r="D1398" s="167" t="s">
        <v>76</v>
      </c>
      <c r="E1398" s="179" t="s">
        <v>2161</v>
      </c>
      <c r="F1398" s="179" t="s">
        <v>2162</v>
      </c>
      <c r="G1398" s="166"/>
      <c r="H1398" s="166"/>
      <c r="I1398" s="169"/>
      <c r="J1398" s="180">
        <f>BK1398</f>
        <v>0</v>
      </c>
      <c r="K1398" s="166"/>
      <c r="L1398" s="171"/>
      <c r="M1398" s="172"/>
      <c r="N1398" s="173"/>
      <c r="O1398" s="173"/>
      <c r="P1398" s="174">
        <f>SUM(P1399:P1429)</f>
        <v>0</v>
      </c>
      <c r="Q1398" s="173"/>
      <c r="R1398" s="174">
        <f>SUM(R1399:R1429)</f>
        <v>0</v>
      </c>
      <c r="S1398" s="173"/>
      <c r="T1398" s="175">
        <f>SUM(T1399:T1429)</f>
        <v>0</v>
      </c>
      <c r="AR1398" s="176" t="s">
        <v>84</v>
      </c>
      <c r="AT1398" s="177" t="s">
        <v>76</v>
      </c>
      <c r="AU1398" s="177" t="s">
        <v>84</v>
      </c>
      <c r="AY1398" s="176" t="s">
        <v>150</v>
      </c>
      <c r="BK1398" s="178">
        <f>SUM(BK1399:BK1429)</f>
        <v>0</v>
      </c>
    </row>
    <row r="1399" spans="1:65" s="2" customFormat="1" ht="16.5" customHeight="1">
      <c r="A1399" s="34"/>
      <c r="B1399" s="35"/>
      <c r="C1399" s="181" t="s">
        <v>2163</v>
      </c>
      <c r="D1399" s="181" t="s">
        <v>152</v>
      </c>
      <c r="E1399" s="182" t="s">
        <v>2164</v>
      </c>
      <c r="F1399" s="183" t="s">
        <v>2165</v>
      </c>
      <c r="G1399" s="184" t="s">
        <v>1639</v>
      </c>
      <c r="H1399" s="185">
        <v>1</v>
      </c>
      <c r="I1399" s="186"/>
      <c r="J1399" s="187">
        <f t="shared" ref="J1399:J1429" si="80">ROUND(I1399*H1399,2)</f>
        <v>0</v>
      </c>
      <c r="K1399" s="183" t="s">
        <v>1</v>
      </c>
      <c r="L1399" s="39"/>
      <c r="M1399" s="188" t="s">
        <v>1</v>
      </c>
      <c r="N1399" s="189" t="s">
        <v>42</v>
      </c>
      <c r="O1399" s="71"/>
      <c r="P1399" s="190">
        <f t="shared" ref="P1399:P1429" si="81">O1399*H1399</f>
        <v>0</v>
      </c>
      <c r="Q1399" s="190">
        <v>0</v>
      </c>
      <c r="R1399" s="190">
        <f t="shared" ref="R1399:R1429" si="82">Q1399*H1399</f>
        <v>0</v>
      </c>
      <c r="S1399" s="190">
        <v>0</v>
      </c>
      <c r="T1399" s="191">
        <f t="shared" ref="T1399:T1429" si="83">S1399*H1399</f>
        <v>0</v>
      </c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R1399" s="192" t="s">
        <v>157</v>
      </c>
      <c r="AT1399" s="192" t="s">
        <v>152</v>
      </c>
      <c r="AU1399" s="192" t="s">
        <v>167</v>
      </c>
      <c r="AY1399" s="17" t="s">
        <v>150</v>
      </c>
      <c r="BE1399" s="193">
        <f t="shared" ref="BE1399:BE1429" si="84">IF(N1399="základní",J1399,0)</f>
        <v>0</v>
      </c>
      <c r="BF1399" s="193">
        <f t="shared" ref="BF1399:BF1429" si="85">IF(N1399="snížená",J1399,0)</f>
        <v>0</v>
      </c>
      <c r="BG1399" s="193">
        <f t="shared" ref="BG1399:BG1429" si="86">IF(N1399="zákl. přenesená",J1399,0)</f>
        <v>0</v>
      </c>
      <c r="BH1399" s="193">
        <f t="shared" ref="BH1399:BH1429" si="87">IF(N1399="sníž. přenesená",J1399,0)</f>
        <v>0</v>
      </c>
      <c r="BI1399" s="193">
        <f t="shared" ref="BI1399:BI1429" si="88">IF(N1399="nulová",J1399,0)</f>
        <v>0</v>
      </c>
      <c r="BJ1399" s="17" t="s">
        <v>82</v>
      </c>
      <c r="BK1399" s="193">
        <f t="shared" ref="BK1399:BK1429" si="89">ROUND(I1399*H1399,2)</f>
        <v>0</v>
      </c>
      <c r="BL1399" s="17" t="s">
        <v>157</v>
      </c>
      <c r="BM1399" s="192" t="s">
        <v>2166</v>
      </c>
    </row>
    <row r="1400" spans="1:65" s="2" customFormat="1" ht="24.2" customHeight="1">
      <c r="A1400" s="34"/>
      <c r="B1400" s="35"/>
      <c r="C1400" s="181" t="s">
        <v>2167</v>
      </c>
      <c r="D1400" s="181" t="s">
        <v>152</v>
      </c>
      <c r="E1400" s="182" t="s">
        <v>2168</v>
      </c>
      <c r="F1400" s="183" t="s">
        <v>2169</v>
      </c>
      <c r="G1400" s="184" t="s">
        <v>1639</v>
      </c>
      <c r="H1400" s="185">
        <v>1</v>
      </c>
      <c r="I1400" s="186"/>
      <c r="J1400" s="187">
        <f t="shared" si="80"/>
        <v>0</v>
      </c>
      <c r="K1400" s="183" t="s">
        <v>1</v>
      </c>
      <c r="L1400" s="39"/>
      <c r="M1400" s="188" t="s">
        <v>1</v>
      </c>
      <c r="N1400" s="189" t="s">
        <v>42</v>
      </c>
      <c r="O1400" s="71"/>
      <c r="P1400" s="190">
        <f t="shared" si="81"/>
        <v>0</v>
      </c>
      <c r="Q1400" s="190">
        <v>0</v>
      </c>
      <c r="R1400" s="190">
        <f t="shared" si="82"/>
        <v>0</v>
      </c>
      <c r="S1400" s="190">
        <v>0</v>
      </c>
      <c r="T1400" s="191">
        <f t="shared" si="83"/>
        <v>0</v>
      </c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R1400" s="192" t="s">
        <v>157</v>
      </c>
      <c r="AT1400" s="192" t="s">
        <v>152</v>
      </c>
      <c r="AU1400" s="192" t="s">
        <v>167</v>
      </c>
      <c r="AY1400" s="17" t="s">
        <v>150</v>
      </c>
      <c r="BE1400" s="193">
        <f t="shared" si="84"/>
        <v>0</v>
      </c>
      <c r="BF1400" s="193">
        <f t="shared" si="85"/>
        <v>0</v>
      </c>
      <c r="BG1400" s="193">
        <f t="shared" si="86"/>
        <v>0</v>
      </c>
      <c r="BH1400" s="193">
        <f t="shared" si="87"/>
        <v>0</v>
      </c>
      <c r="BI1400" s="193">
        <f t="shared" si="88"/>
        <v>0</v>
      </c>
      <c r="BJ1400" s="17" t="s">
        <v>82</v>
      </c>
      <c r="BK1400" s="193">
        <f t="shared" si="89"/>
        <v>0</v>
      </c>
      <c r="BL1400" s="17" t="s">
        <v>157</v>
      </c>
      <c r="BM1400" s="192" t="s">
        <v>2170</v>
      </c>
    </row>
    <row r="1401" spans="1:65" s="2" customFormat="1" ht="16.5" customHeight="1">
      <c r="A1401" s="34"/>
      <c r="B1401" s="35"/>
      <c r="C1401" s="181" t="s">
        <v>2171</v>
      </c>
      <c r="D1401" s="181" t="s">
        <v>152</v>
      </c>
      <c r="E1401" s="182" t="s">
        <v>2172</v>
      </c>
      <c r="F1401" s="183" t="s">
        <v>2173</v>
      </c>
      <c r="G1401" s="184" t="s">
        <v>1639</v>
      </c>
      <c r="H1401" s="185">
        <v>2</v>
      </c>
      <c r="I1401" s="186"/>
      <c r="J1401" s="187">
        <f t="shared" si="80"/>
        <v>0</v>
      </c>
      <c r="K1401" s="183" t="s">
        <v>1</v>
      </c>
      <c r="L1401" s="39"/>
      <c r="M1401" s="188" t="s">
        <v>1</v>
      </c>
      <c r="N1401" s="189" t="s">
        <v>42</v>
      </c>
      <c r="O1401" s="71"/>
      <c r="P1401" s="190">
        <f t="shared" si="81"/>
        <v>0</v>
      </c>
      <c r="Q1401" s="190">
        <v>0</v>
      </c>
      <c r="R1401" s="190">
        <f t="shared" si="82"/>
        <v>0</v>
      </c>
      <c r="S1401" s="190">
        <v>0</v>
      </c>
      <c r="T1401" s="191">
        <f t="shared" si="83"/>
        <v>0</v>
      </c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R1401" s="192" t="s">
        <v>157</v>
      </c>
      <c r="AT1401" s="192" t="s">
        <v>152</v>
      </c>
      <c r="AU1401" s="192" t="s">
        <v>167</v>
      </c>
      <c r="AY1401" s="17" t="s">
        <v>150</v>
      </c>
      <c r="BE1401" s="193">
        <f t="shared" si="84"/>
        <v>0</v>
      </c>
      <c r="BF1401" s="193">
        <f t="shared" si="85"/>
        <v>0</v>
      </c>
      <c r="BG1401" s="193">
        <f t="shared" si="86"/>
        <v>0</v>
      </c>
      <c r="BH1401" s="193">
        <f t="shared" si="87"/>
        <v>0</v>
      </c>
      <c r="BI1401" s="193">
        <f t="shared" si="88"/>
        <v>0</v>
      </c>
      <c r="BJ1401" s="17" t="s">
        <v>82</v>
      </c>
      <c r="BK1401" s="193">
        <f t="shared" si="89"/>
        <v>0</v>
      </c>
      <c r="BL1401" s="17" t="s">
        <v>157</v>
      </c>
      <c r="BM1401" s="192" t="s">
        <v>2174</v>
      </c>
    </row>
    <row r="1402" spans="1:65" s="2" customFormat="1" ht="24.2" customHeight="1">
      <c r="A1402" s="34"/>
      <c r="B1402" s="35"/>
      <c r="C1402" s="181" t="s">
        <v>2175</v>
      </c>
      <c r="D1402" s="181" t="s">
        <v>152</v>
      </c>
      <c r="E1402" s="182" t="s">
        <v>2176</v>
      </c>
      <c r="F1402" s="183" t="s">
        <v>2177</v>
      </c>
      <c r="G1402" s="184" t="s">
        <v>1639</v>
      </c>
      <c r="H1402" s="185">
        <v>1</v>
      </c>
      <c r="I1402" s="186"/>
      <c r="J1402" s="187">
        <f t="shared" si="80"/>
        <v>0</v>
      </c>
      <c r="K1402" s="183" t="s">
        <v>1</v>
      </c>
      <c r="L1402" s="39"/>
      <c r="M1402" s="188" t="s">
        <v>1</v>
      </c>
      <c r="N1402" s="189" t="s">
        <v>42</v>
      </c>
      <c r="O1402" s="71"/>
      <c r="P1402" s="190">
        <f t="shared" si="81"/>
        <v>0</v>
      </c>
      <c r="Q1402" s="190">
        <v>0</v>
      </c>
      <c r="R1402" s="190">
        <f t="shared" si="82"/>
        <v>0</v>
      </c>
      <c r="S1402" s="190">
        <v>0</v>
      </c>
      <c r="T1402" s="191">
        <f t="shared" si="83"/>
        <v>0</v>
      </c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R1402" s="192" t="s">
        <v>157</v>
      </c>
      <c r="AT1402" s="192" t="s">
        <v>152</v>
      </c>
      <c r="AU1402" s="192" t="s">
        <v>167</v>
      </c>
      <c r="AY1402" s="17" t="s">
        <v>150</v>
      </c>
      <c r="BE1402" s="193">
        <f t="shared" si="84"/>
        <v>0</v>
      </c>
      <c r="BF1402" s="193">
        <f t="shared" si="85"/>
        <v>0</v>
      </c>
      <c r="BG1402" s="193">
        <f t="shared" si="86"/>
        <v>0</v>
      </c>
      <c r="BH1402" s="193">
        <f t="shared" si="87"/>
        <v>0</v>
      </c>
      <c r="BI1402" s="193">
        <f t="shared" si="88"/>
        <v>0</v>
      </c>
      <c r="BJ1402" s="17" t="s">
        <v>82</v>
      </c>
      <c r="BK1402" s="193">
        <f t="shared" si="89"/>
        <v>0</v>
      </c>
      <c r="BL1402" s="17" t="s">
        <v>157</v>
      </c>
      <c r="BM1402" s="192" t="s">
        <v>2178</v>
      </c>
    </row>
    <row r="1403" spans="1:65" s="2" customFormat="1" ht="16.5" customHeight="1">
      <c r="A1403" s="34"/>
      <c r="B1403" s="35"/>
      <c r="C1403" s="181" t="s">
        <v>2179</v>
      </c>
      <c r="D1403" s="181" t="s">
        <v>152</v>
      </c>
      <c r="E1403" s="182" t="s">
        <v>2180</v>
      </c>
      <c r="F1403" s="183" t="s">
        <v>2181</v>
      </c>
      <c r="G1403" s="184" t="s">
        <v>1639</v>
      </c>
      <c r="H1403" s="185">
        <v>1</v>
      </c>
      <c r="I1403" s="186"/>
      <c r="J1403" s="187">
        <f t="shared" si="80"/>
        <v>0</v>
      </c>
      <c r="K1403" s="183" t="s">
        <v>1</v>
      </c>
      <c r="L1403" s="39"/>
      <c r="M1403" s="188" t="s">
        <v>1</v>
      </c>
      <c r="N1403" s="189" t="s">
        <v>42</v>
      </c>
      <c r="O1403" s="71"/>
      <c r="P1403" s="190">
        <f t="shared" si="81"/>
        <v>0</v>
      </c>
      <c r="Q1403" s="190">
        <v>0</v>
      </c>
      <c r="R1403" s="190">
        <f t="shared" si="82"/>
        <v>0</v>
      </c>
      <c r="S1403" s="190">
        <v>0</v>
      </c>
      <c r="T1403" s="191">
        <f t="shared" si="83"/>
        <v>0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192" t="s">
        <v>157</v>
      </c>
      <c r="AT1403" s="192" t="s">
        <v>152</v>
      </c>
      <c r="AU1403" s="192" t="s">
        <v>167</v>
      </c>
      <c r="AY1403" s="17" t="s">
        <v>150</v>
      </c>
      <c r="BE1403" s="193">
        <f t="shared" si="84"/>
        <v>0</v>
      </c>
      <c r="BF1403" s="193">
        <f t="shared" si="85"/>
        <v>0</v>
      </c>
      <c r="BG1403" s="193">
        <f t="shared" si="86"/>
        <v>0</v>
      </c>
      <c r="BH1403" s="193">
        <f t="shared" si="87"/>
        <v>0</v>
      </c>
      <c r="BI1403" s="193">
        <f t="shared" si="88"/>
        <v>0</v>
      </c>
      <c r="BJ1403" s="17" t="s">
        <v>82</v>
      </c>
      <c r="BK1403" s="193">
        <f t="shared" si="89"/>
        <v>0</v>
      </c>
      <c r="BL1403" s="17" t="s">
        <v>157</v>
      </c>
      <c r="BM1403" s="192" t="s">
        <v>2182</v>
      </c>
    </row>
    <row r="1404" spans="1:65" s="2" customFormat="1" ht="16.5" customHeight="1">
      <c r="A1404" s="34"/>
      <c r="B1404" s="35"/>
      <c r="C1404" s="181" t="s">
        <v>2183</v>
      </c>
      <c r="D1404" s="181" t="s">
        <v>152</v>
      </c>
      <c r="E1404" s="182" t="s">
        <v>2184</v>
      </c>
      <c r="F1404" s="183" t="s">
        <v>2185</v>
      </c>
      <c r="G1404" s="184" t="s">
        <v>1639</v>
      </c>
      <c r="H1404" s="185">
        <v>1</v>
      </c>
      <c r="I1404" s="186"/>
      <c r="J1404" s="187">
        <f t="shared" si="80"/>
        <v>0</v>
      </c>
      <c r="K1404" s="183" t="s">
        <v>1</v>
      </c>
      <c r="L1404" s="39"/>
      <c r="M1404" s="188" t="s">
        <v>1</v>
      </c>
      <c r="N1404" s="189" t="s">
        <v>42</v>
      </c>
      <c r="O1404" s="71"/>
      <c r="P1404" s="190">
        <f t="shared" si="81"/>
        <v>0</v>
      </c>
      <c r="Q1404" s="190">
        <v>0</v>
      </c>
      <c r="R1404" s="190">
        <f t="shared" si="82"/>
        <v>0</v>
      </c>
      <c r="S1404" s="190">
        <v>0</v>
      </c>
      <c r="T1404" s="191">
        <f t="shared" si="83"/>
        <v>0</v>
      </c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R1404" s="192" t="s">
        <v>157</v>
      </c>
      <c r="AT1404" s="192" t="s">
        <v>152</v>
      </c>
      <c r="AU1404" s="192" t="s">
        <v>167</v>
      </c>
      <c r="AY1404" s="17" t="s">
        <v>150</v>
      </c>
      <c r="BE1404" s="193">
        <f t="shared" si="84"/>
        <v>0</v>
      </c>
      <c r="BF1404" s="193">
        <f t="shared" si="85"/>
        <v>0</v>
      </c>
      <c r="BG1404" s="193">
        <f t="shared" si="86"/>
        <v>0</v>
      </c>
      <c r="BH1404" s="193">
        <f t="shared" si="87"/>
        <v>0</v>
      </c>
      <c r="BI1404" s="193">
        <f t="shared" si="88"/>
        <v>0</v>
      </c>
      <c r="BJ1404" s="17" t="s">
        <v>82</v>
      </c>
      <c r="BK1404" s="193">
        <f t="shared" si="89"/>
        <v>0</v>
      </c>
      <c r="BL1404" s="17" t="s">
        <v>157</v>
      </c>
      <c r="BM1404" s="192" t="s">
        <v>2186</v>
      </c>
    </row>
    <row r="1405" spans="1:65" s="2" customFormat="1" ht="16.5" customHeight="1">
      <c r="A1405" s="34"/>
      <c r="B1405" s="35"/>
      <c r="C1405" s="181" t="s">
        <v>2187</v>
      </c>
      <c r="D1405" s="181" t="s">
        <v>152</v>
      </c>
      <c r="E1405" s="182" t="s">
        <v>2188</v>
      </c>
      <c r="F1405" s="183" t="s">
        <v>2189</v>
      </c>
      <c r="G1405" s="184" t="s">
        <v>1639</v>
      </c>
      <c r="H1405" s="185">
        <v>1</v>
      </c>
      <c r="I1405" s="186"/>
      <c r="J1405" s="187">
        <f t="shared" si="80"/>
        <v>0</v>
      </c>
      <c r="K1405" s="183" t="s">
        <v>1</v>
      </c>
      <c r="L1405" s="39"/>
      <c r="M1405" s="188" t="s">
        <v>1</v>
      </c>
      <c r="N1405" s="189" t="s">
        <v>42</v>
      </c>
      <c r="O1405" s="71"/>
      <c r="P1405" s="190">
        <f t="shared" si="81"/>
        <v>0</v>
      </c>
      <c r="Q1405" s="190">
        <v>0</v>
      </c>
      <c r="R1405" s="190">
        <f t="shared" si="82"/>
        <v>0</v>
      </c>
      <c r="S1405" s="190">
        <v>0</v>
      </c>
      <c r="T1405" s="191">
        <f t="shared" si="83"/>
        <v>0</v>
      </c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R1405" s="192" t="s">
        <v>157</v>
      </c>
      <c r="AT1405" s="192" t="s">
        <v>152</v>
      </c>
      <c r="AU1405" s="192" t="s">
        <v>167</v>
      </c>
      <c r="AY1405" s="17" t="s">
        <v>150</v>
      </c>
      <c r="BE1405" s="193">
        <f t="shared" si="84"/>
        <v>0</v>
      </c>
      <c r="BF1405" s="193">
        <f t="shared" si="85"/>
        <v>0</v>
      </c>
      <c r="BG1405" s="193">
        <f t="shared" si="86"/>
        <v>0</v>
      </c>
      <c r="BH1405" s="193">
        <f t="shared" si="87"/>
        <v>0</v>
      </c>
      <c r="BI1405" s="193">
        <f t="shared" si="88"/>
        <v>0</v>
      </c>
      <c r="BJ1405" s="17" t="s">
        <v>82</v>
      </c>
      <c r="BK1405" s="193">
        <f t="shared" si="89"/>
        <v>0</v>
      </c>
      <c r="BL1405" s="17" t="s">
        <v>157</v>
      </c>
      <c r="BM1405" s="192" t="s">
        <v>2190</v>
      </c>
    </row>
    <row r="1406" spans="1:65" s="2" customFormat="1" ht="16.5" customHeight="1">
      <c r="A1406" s="34"/>
      <c r="B1406" s="35"/>
      <c r="C1406" s="181" t="s">
        <v>2191</v>
      </c>
      <c r="D1406" s="181" t="s">
        <v>152</v>
      </c>
      <c r="E1406" s="182" t="s">
        <v>2192</v>
      </c>
      <c r="F1406" s="183" t="s">
        <v>2193</v>
      </c>
      <c r="G1406" s="184" t="s">
        <v>1639</v>
      </c>
      <c r="H1406" s="185">
        <v>1</v>
      </c>
      <c r="I1406" s="186"/>
      <c r="J1406" s="187">
        <f t="shared" si="80"/>
        <v>0</v>
      </c>
      <c r="K1406" s="183" t="s">
        <v>1</v>
      </c>
      <c r="L1406" s="39"/>
      <c r="M1406" s="188" t="s">
        <v>1</v>
      </c>
      <c r="N1406" s="189" t="s">
        <v>42</v>
      </c>
      <c r="O1406" s="71"/>
      <c r="P1406" s="190">
        <f t="shared" si="81"/>
        <v>0</v>
      </c>
      <c r="Q1406" s="190">
        <v>0</v>
      </c>
      <c r="R1406" s="190">
        <f t="shared" si="82"/>
        <v>0</v>
      </c>
      <c r="S1406" s="190">
        <v>0</v>
      </c>
      <c r="T1406" s="191">
        <f t="shared" si="83"/>
        <v>0</v>
      </c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R1406" s="192" t="s">
        <v>157</v>
      </c>
      <c r="AT1406" s="192" t="s">
        <v>152</v>
      </c>
      <c r="AU1406" s="192" t="s">
        <v>167</v>
      </c>
      <c r="AY1406" s="17" t="s">
        <v>150</v>
      </c>
      <c r="BE1406" s="193">
        <f t="shared" si="84"/>
        <v>0</v>
      </c>
      <c r="BF1406" s="193">
        <f t="shared" si="85"/>
        <v>0</v>
      </c>
      <c r="BG1406" s="193">
        <f t="shared" si="86"/>
        <v>0</v>
      </c>
      <c r="BH1406" s="193">
        <f t="shared" si="87"/>
        <v>0</v>
      </c>
      <c r="BI1406" s="193">
        <f t="shared" si="88"/>
        <v>0</v>
      </c>
      <c r="BJ1406" s="17" t="s">
        <v>82</v>
      </c>
      <c r="BK1406" s="193">
        <f t="shared" si="89"/>
        <v>0</v>
      </c>
      <c r="BL1406" s="17" t="s">
        <v>157</v>
      </c>
      <c r="BM1406" s="192" t="s">
        <v>2194</v>
      </c>
    </row>
    <row r="1407" spans="1:65" s="2" customFormat="1" ht="16.5" customHeight="1">
      <c r="A1407" s="34"/>
      <c r="B1407" s="35"/>
      <c r="C1407" s="181" t="s">
        <v>2195</v>
      </c>
      <c r="D1407" s="181" t="s">
        <v>152</v>
      </c>
      <c r="E1407" s="182" t="s">
        <v>2196</v>
      </c>
      <c r="F1407" s="183" t="s">
        <v>2197</v>
      </c>
      <c r="G1407" s="184" t="s">
        <v>182</v>
      </c>
      <c r="H1407" s="185">
        <v>1</v>
      </c>
      <c r="I1407" s="186"/>
      <c r="J1407" s="187">
        <f t="shared" si="80"/>
        <v>0</v>
      </c>
      <c r="K1407" s="183" t="s">
        <v>1</v>
      </c>
      <c r="L1407" s="39"/>
      <c r="M1407" s="188" t="s">
        <v>1</v>
      </c>
      <c r="N1407" s="189" t="s">
        <v>42</v>
      </c>
      <c r="O1407" s="71"/>
      <c r="P1407" s="190">
        <f t="shared" si="81"/>
        <v>0</v>
      </c>
      <c r="Q1407" s="190">
        <v>0</v>
      </c>
      <c r="R1407" s="190">
        <f t="shared" si="82"/>
        <v>0</v>
      </c>
      <c r="S1407" s="190">
        <v>0</v>
      </c>
      <c r="T1407" s="191">
        <f t="shared" si="83"/>
        <v>0</v>
      </c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R1407" s="192" t="s">
        <v>157</v>
      </c>
      <c r="AT1407" s="192" t="s">
        <v>152</v>
      </c>
      <c r="AU1407" s="192" t="s">
        <v>167</v>
      </c>
      <c r="AY1407" s="17" t="s">
        <v>150</v>
      </c>
      <c r="BE1407" s="193">
        <f t="shared" si="84"/>
        <v>0</v>
      </c>
      <c r="BF1407" s="193">
        <f t="shared" si="85"/>
        <v>0</v>
      </c>
      <c r="BG1407" s="193">
        <f t="shared" si="86"/>
        <v>0</v>
      </c>
      <c r="BH1407" s="193">
        <f t="shared" si="87"/>
        <v>0</v>
      </c>
      <c r="BI1407" s="193">
        <f t="shared" si="88"/>
        <v>0</v>
      </c>
      <c r="BJ1407" s="17" t="s">
        <v>82</v>
      </c>
      <c r="BK1407" s="193">
        <f t="shared" si="89"/>
        <v>0</v>
      </c>
      <c r="BL1407" s="17" t="s">
        <v>157</v>
      </c>
      <c r="BM1407" s="192" t="s">
        <v>2198</v>
      </c>
    </row>
    <row r="1408" spans="1:65" s="2" customFormat="1" ht="16.5" customHeight="1">
      <c r="A1408" s="34"/>
      <c r="B1408" s="35"/>
      <c r="C1408" s="181" t="s">
        <v>2199</v>
      </c>
      <c r="D1408" s="181" t="s">
        <v>152</v>
      </c>
      <c r="E1408" s="182" t="s">
        <v>2200</v>
      </c>
      <c r="F1408" s="183" t="s">
        <v>2201</v>
      </c>
      <c r="G1408" s="184" t="s">
        <v>1639</v>
      </c>
      <c r="H1408" s="185">
        <v>1</v>
      </c>
      <c r="I1408" s="186"/>
      <c r="J1408" s="187">
        <f t="shared" si="80"/>
        <v>0</v>
      </c>
      <c r="K1408" s="183" t="s">
        <v>1</v>
      </c>
      <c r="L1408" s="39"/>
      <c r="M1408" s="188" t="s">
        <v>1</v>
      </c>
      <c r="N1408" s="189" t="s">
        <v>42</v>
      </c>
      <c r="O1408" s="71"/>
      <c r="P1408" s="190">
        <f t="shared" si="81"/>
        <v>0</v>
      </c>
      <c r="Q1408" s="190">
        <v>0</v>
      </c>
      <c r="R1408" s="190">
        <f t="shared" si="82"/>
        <v>0</v>
      </c>
      <c r="S1408" s="190">
        <v>0</v>
      </c>
      <c r="T1408" s="191">
        <f t="shared" si="83"/>
        <v>0</v>
      </c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R1408" s="192" t="s">
        <v>157</v>
      </c>
      <c r="AT1408" s="192" t="s">
        <v>152</v>
      </c>
      <c r="AU1408" s="192" t="s">
        <v>167</v>
      </c>
      <c r="AY1408" s="17" t="s">
        <v>150</v>
      </c>
      <c r="BE1408" s="193">
        <f t="shared" si="84"/>
        <v>0</v>
      </c>
      <c r="BF1408" s="193">
        <f t="shared" si="85"/>
        <v>0</v>
      </c>
      <c r="BG1408" s="193">
        <f t="shared" si="86"/>
        <v>0</v>
      </c>
      <c r="BH1408" s="193">
        <f t="shared" si="87"/>
        <v>0</v>
      </c>
      <c r="BI1408" s="193">
        <f t="shared" si="88"/>
        <v>0</v>
      </c>
      <c r="BJ1408" s="17" t="s">
        <v>82</v>
      </c>
      <c r="BK1408" s="193">
        <f t="shared" si="89"/>
        <v>0</v>
      </c>
      <c r="BL1408" s="17" t="s">
        <v>157</v>
      </c>
      <c r="BM1408" s="192" t="s">
        <v>2202</v>
      </c>
    </row>
    <row r="1409" spans="1:65" s="2" customFormat="1" ht="16.5" customHeight="1">
      <c r="A1409" s="34"/>
      <c r="B1409" s="35"/>
      <c r="C1409" s="181" t="s">
        <v>2203</v>
      </c>
      <c r="D1409" s="181" t="s">
        <v>152</v>
      </c>
      <c r="E1409" s="182" t="s">
        <v>2204</v>
      </c>
      <c r="F1409" s="183" t="s">
        <v>2205</v>
      </c>
      <c r="G1409" s="184" t="s">
        <v>1639</v>
      </c>
      <c r="H1409" s="185">
        <v>1</v>
      </c>
      <c r="I1409" s="186"/>
      <c r="J1409" s="187">
        <f t="shared" si="80"/>
        <v>0</v>
      </c>
      <c r="K1409" s="183" t="s">
        <v>1</v>
      </c>
      <c r="L1409" s="39"/>
      <c r="M1409" s="188" t="s">
        <v>1</v>
      </c>
      <c r="N1409" s="189" t="s">
        <v>42</v>
      </c>
      <c r="O1409" s="71"/>
      <c r="P1409" s="190">
        <f t="shared" si="81"/>
        <v>0</v>
      </c>
      <c r="Q1409" s="190">
        <v>0</v>
      </c>
      <c r="R1409" s="190">
        <f t="shared" si="82"/>
        <v>0</v>
      </c>
      <c r="S1409" s="190">
        <v>0</v>
      </c>
      <c r="T1409" s="191">
        <f t="shared" si="83"/>
        <v>0</v>
      </c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  <c r="AR1409" s="192" t="s">
        <v>157</v>
      </c>
      <c r="AT1409" s="192" t="s">
        <v>152</v>
      </c>
      <c r="AU1409" s="192" t="s">
        <v>167</v>
      </c>
      <c r="AY1409" s="17" t="s">
        <v>150</v>
      </c>
      <c r="BE1409" s="193">
        <f t="shared" si="84"/>
        <v>0</v>
      </c>
      <c r="BF1409" s="193">
        <f t="shared" si="85"/>
        <v>0</v>
      </c>
      <c r="BG1409" s="193">
        <f t="shared" si="86"/>
        <v>0</v>
      </c>
      <c r="BH1409" s="193">
        <f t="shared" si="87"/>
        <v>0</v>
      </c>
      <c r="BI1409" s="193">
        <f t="shared" si="88"/>
        <v>0</v>
      </c>
      <c r="BJ1409" s="17" t="s">
        <v>82</v>
      </c>
      <c r="BK1409" s="193">
        <f t="shared" si="89"/>
        <v>0</v>
      </c>
      <c r="BL1409" s="17" t="s">
        <v>157</v>
      </c>
      <c r="BM1409" s="192" t="s">
        <v>2206</v>
      </c>
    </row>
    <row r="1410" spans="1:65" s="2" customFormat="1" ht="16.5" customHeight="1">
      <c r="A1410" s="34"/>
      <c r="B1410" s="35"/>
      <c r="C1410" s="181" t="s">
        <v>2207</v>
      </c>
      <c r="D1410" s="181" t="s">
        <v>152</v>
      </c>
      <c r="E1410" s="182" t="s">
        <v>2208</v>
      </c>
      <c r="F1410" s="183" t="s">
        <v>2209</v>
      </c>
      <c r="G1410" s="184" t="s">
        <v>182</v>
      </c>
      <c r="H1410" s="185">
        <v>1</v>
      </c>
      <c r="I1410" s="186"/>
      <c r="J1410" s="187">
        <f t="shared" si="80"/>
        <v>0</v>
      </c>
      <c r="K1410" s="183" t="s">
        <v>1</v>
      </c>
      <c r="L1410" s="39"/>
      <c r="M1410" s="188" t="s">
        <v>1</v>
      </c>
      <c r="N1410" s="189" t="s">
        <v>42</v>
      </c>
      <c r="O1410" s="71"/>
      <c r="P1410" s="190">
        <f t="shared" si="81"/>
        <v>0</v>
      </c>
      <c r="Q1410" s="190">
        <v>0</v>
      </c>
      <c r="R1410" s="190">
        <f t="shared" si="82"/>
        <v>0</v>
      </c>
      <c r="S1410" s="190">
        <v>0</v>
      </c>
      <c r="T1410" s="191">
        <f t="shared" si="83"/>
        <v>0</v>
      </c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  <c r="AR1410" s="192" t="s">
        <v>157</v>
      </c>
      <c r="AT1410" s="192" t="s">
        <v>152</v>
      </c>
      <c r="AU1410" s="192" t="s">
        <v>167</v>
      </c>
      <c r="AY1410" s="17" t="s">
        <v>150</v>
      </c>
      <c r="BE1410" s="193">
        <f t="shared" si="84"/>
        <v>0</v>
      </c>
      <c r="BF1410" s="193">
        <f t="shared" si="85"/>
        <v>0</v>
      </c>
      <c r="BG1410" s="193">
        <f t="shared" si="86"/>
        <v>0</v>
      </c>
      <c r="BH1410" s="193">
        <f t="shared" si="87"/>
        <v>0</v>
      </c>
      <c r="BI1410" s="193">
        <f t="shared" si="88"/>
        <v>0</v>
      </c>
      <c r="BJ1410" s="17" t="s">
        <v>82</v>
      </c>
      <c r="BK1410" s="193">
        <f t="shared" si="89"/>
        <v>0</v>
      </c>
      <c r="BL1410" s="17" t="s">
        <v>157</v>
      </c>
      <c r="BM1410" s="192" t="s">
        <v>2210</v>
      </c>
    </row>
    <row r="1411" spans="1:65" s="2" customFormat="1" ht="21.75" customHeight="1">
      <c r="A1411" s="34"/>
      <c r="B1411" s="35"/>
      <c r="C1411" s="181" t="s">
        <v>2211</v>
      </c>
      <c r="D1411" s="181" t="s">
        <v>152</v>
      </c>
      <c r="E1411" s="182" t="s">
        <v>2212</v>
      </c>
      <c r="F1411" s="183" t="s">
        <v>2213</v>
      </c>
      <c r="G1411" s="184" t="s">
        <v>1639</v>
      </c>
      <c r="H1411" s="185">
        <v>39</v>
      </c>
      <c r="I1411" s="186"/>
      <c r="J1411" s="187">
        <f t="shared" si="80"/>
        <v>0</v>
      </c>
      <c r="K1411" s="183" t="s">
        <v>1</v>
      </c>
      <c r="L1411" s="39"/>
      <c r="M1411" s="188" t="s">
        <v>1</v>
      </c>
      <c r="N1411" s="189" t="s">
        <v>42</v>
      </c>
      <c r="O1411" s="71"/>
      <c r="P1411" s="190">
        <f t="shared" si="81"/>
        <v>0</v>
      </c>
      <c r="Q1411" s="190">
        <v>0</v>
      </c>
      <c r="R1411" s="190">
        <f t="shared" si="82"/>
        <v>0</v>
      </c>
      <c r="S1411" s="190">
        <v>0</v>
      </c>
      <c r="T1411" s="191">
        <f t="shared" si="83"/>
        <v>0</v>
      </c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R1411" s="192" t="s">
        <v>157</v>
      </c>
      <c r="AT1411" s="192" t="s">
        <v>152</v>
      </c>
      <c r="AU1411" s="192" t="s">
        <v>167</v>
      </c>
      <c r="AY1411" s="17" t="s">
        <v>150</v>
      </c>
      <c r="BE1411" s="193">
        <f t="shared" si="84"/>
        <v>0</v>
      </c>
      <c r="BF1411" s="193">
        <f t="shared" si="85"/>
        <v>0</v>
      </c>
      <c r="BG1411" s="193">
        <f t="shared" si="86"/>
        <v>0</v>
      </c>
      <c r="BH1411" s="193">
        <f t="shared" si="87"/>
        <v>0</v>
      </c>
      <c r="BI1411" s="193">
        <f t="shared" si="88"/>
        <v>0</v>
      </c>
      <c r="BJ1411" s="17" t="s">
        <v>82</v>
      </c>
      <c r="BK1411" s="193">
        <f t="shared" si="89"/>
        <v>0</v>
      </c>
      <c r="BL1411" s="17" t="s">
        <v>157</v>
      </c>
      <c r="BM1411" s="192" t="s">
        <v>2214</v>
      </c>
    </row>
    <row r="1412" spans="1:65" s="2" customFormat="1" ht="16.5" customHeight="1">
      <c r="A1412" s="34"/>
      <c r="B1412" s="35"/>
      <c r="C1412" s="181" t="s">
        <v>2215</v>
      </c>
      <c r="D1412" s="181" t="s">
        <v>152</v>
      </c>
      <c r="E1412" s="182" t="s">
        <v>2216</v>
      </c>
      <c r="F1412" s="183" t="s">
        <v>2217</v>
      </c>
      <c r="G1412" s="184" t="s">
        <v>1639</v>
      </c>
      <c r="H1412" s="185">
        <v>39</v>
      </c>
      <c r="I1412" s="186"/>
      <c r="J1412" s="187">
        <f t="shared" si="80"/>
        <v>0</v>
      </c>
      <c r="K1412" s="183" t="s">
        <v>1</v>
      </c>
      <c r="L1412" s="39"/>
      <c r="M1412" s="188" t="s">
        <v>1</v>
      </c>
      <c r="N1412" s="189" t="s">
        <v>42</v>
      </c>
      <c r="O1412" s="71"/>
      <c r="P1412" s="190">
        <f t="shared" si="81"/>
        <v>0</v>
      </c>
      <c r="Q1412" s="190">
        <v>0</v>
      </c>
      <c r="R1412" s="190">
        <f t="shared" si="82"/>
        <v>0</v>
      </c>
      <c r="S1412" s="190">
        <v>0</v>
      </c>
      <c r="T1412" s="191">
        <f t="shared" si="83"/>
        <v>0</v>
      </c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  <c r="AR1412" s="192" t="s">
        <v>157</v>
      </c>
      <c r="AT1412" s="192" t="s">
        <v>152</v>
      </c>
      <c r="AU1412" s="192" t="s">
        <v>167</v>
      </c>
      <c r="AY1412" s="17" t="s">
        <v>150</v>
      </c>
      <c r="BE1412" s="193">
        <f t="shared" si="84"/>
        <v>0</v>
      </c>
      <c r="BF1412" s="193">
        <f t="shared" si="85"/>
        <v>0</v>
      </c>
      <c r="BG1412" s="193">
        <f t="shared" si="86"/>
        <v>0</v>
      </c>
      <c r="BH1412" s="193">
        <f t="shared" si="87"/>
        <v>0</v>
      </c>
      <c r="BI1412" s="193">
        <f t="shared" si="88"/>
        <v>0</v>
      </c>
      <c r="BJ1412" s="17" t="s">
        <v>82</v>
      </c>
      <c r="BK1412" s="193">
        <f t="shared" si="89"/>
        <v>0</v>
      </c>
      <c r="BL1412" s="17" t="s">
        <v>157</v>
      </c>
      <c r="BM1412" s="192" t="s">
        <v>2218</v>
      </c>
    </row>
    <row r="1413" spans="1:65" s="2" customFormat="1" ht="16.5" customHeight="1">
      <c r="A1413" s="34"/>
      <c r="B1413" s="35"/>
      <c r="C1413" s="181" t="s">
        <v>2219</v>
      </c>
      <c r="D1413" s="181" t="s">
        <v>152</v>
      </c>
      <c r="E1413" s="182" t="s">
        <v>2220</v>
      </c>
      <c r="F1413" s="183" t="s">
        <v>2221</v>
      </c>
      <c r="G1413" s="184" t="s">
        <v>1639</v>
      </c>
      <c r="H1413" s="185">
        <v>8</v>
      </c>
      <c r="I1413" s="186"/>
      <c r="J1413" s="187">
        <f t="shared" si="80"/>
        <v>0</v>
      </c>
      <c r="K1413" s="183" t="s">
        <v>1</v>
      </c>
      <c r="L1413" s="39"/>
      <c r="M1413" s="188" t="s">
        <v>1</v>
      </c>
      <c r="N1413" s="189" t="s">
        <v>42</v>
      </c>
      <c r="O1413" s="71"/>
      <c r="P1413" s="190">
        <f t="shared" si="81"/>
        <v>0</v>
      </c>
      <c r="Q1413" s="190">
        <v>0</v>
      </c>
      <c r="R1413" s="190">
        <f t="shared" si="82"/>
        <v>0</v>
      </c>
      <c r="S1413" s="190">
        <v>0</v>
      </c>
      <c r="T1413" s="191">
        <f t="shared" si="83"/>
        <v>0</v>
      </c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R1413" s="192" t="s">
        <v>157</v>
      </c>
      <c r="AT1413" s="192" t="s">
        <v>152</v>
      </c>
      <c r="AU1413" s="192" t="s">
        <v>167</v>
      </c>
      <c r="AY1413" s="17" t="s">
        <v>150</v>
      </c>
      <c r="BE1413" s="193">
        <f t="shared" si="84"/>
        <v>0</v>
      </c>
      <c r="BF1413" s="193">
        <f t="shared" si="85"/>
        <v>0</v>
      </c>
      <c r="BG1413" s="193">
        <f t="shared" si="86"/>
        <v>0</v>
      </c>
      <c r="BH1413" s="193">
        <f t="shared" si="87"/>
        <v>0</v>
      </c>
      <c r="BI1413" s="193">
        <f t="shared" si="88"/>
        <v>0</v>
      </c>
      <c r="BJ1413" s="17" t="s">
        <v>82</v>
      </c>
      <c r="BK1413" s="193">
        <f t="shared" si="89"/>
        <v>0</v>
      </c>
      <c r="BL1413" s="17" t="s">
        <v>157</v>
      </c>
      <c r="BM1413" s="192" t="s">
        <v>2222</v>
      </c>
    </row>
    <row r="1414" spans="1:65" s="2" customFormat="1" ht="16.5" customHeight="1">
      <c r="A1414" s="34"/>
      <c r="B1414" s="35"/>
      <c r="C1414" s="181" t="s">
        <v>2223</v>
      </c>
      <c r="D1414" s="181" t="s">
        <v>152</v>
      </c>
      <c r="E1414" s="182" t="s">
        <v>2224</v>
      </c>
      <c r="F1414" s="183" t="s">
        <v>2225</v>
      </c>
      <c r="G1414" s="184" t="s">
        <v>1639</v>
      </c>
      <c r="H1414" s="185">
        <v>10</v>
      </c>
      <c r="I1414" s="186"/>
      <c r="J1414" s="187">
        <f t="shared" si="80"/>
        <v>0</v>
      </c>
      <c r="K1414" s="183" t="s">
        <v>1</v>
      </c>
      <c r="L1414" s="39"/>
      <c r="M1414" s="188" t="s">
        <v>1</v>
      </c>
      <c r="N1414" s="189" t="s">
        <v>42</v>
      </c>
      <c r="O1414" s="71"/>
      <c r="P1414" s="190">
        <f t="shared" si="81"/>
        <v>0</v>
      </c>
      <c r="Q1414" s="190">
        <v>0</v>
      </c>
      <c r="R1414" s="190">
        <f t="shared" si="82"/>
        <v>0</v>
      </c>
      <c r="S1414" s="190">
        <v>0</v>
      </c>
      <c r="T1414" s="191">
        <f t="shared" si="83"/>
        <v>0</v>
      </c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R1414" s="192" t="s">
        <v>157</v>
      </c>
      <c r="AT1414" s="192" t="s">
        <v>152</v>
      </c>
      <c r="AU1414" s="192" t="s">
        <v>167</v>
      </c>
      <c r="AY1414" s="17" t="s">
        <v>150</v>
      </c>
      <c r="BE1414" s="193">
        <f t="shared" si="84"/>
        <v>0</v>
      </c>
      <c r="BF1414" s="193">
        <f t="shared" si="85"/>
        <v>0</v>
      </c>
      <c r="BG1414" s="193">
        <f t="shared" si="86"/>
        <v>0</v>
      </c>
      <c r="BH1414" s="193">
        <f t="shared" si="87"/>
        <v>0</v>
      </c>
      <c r="BI1414" s="193">
        <f t="shared" si="88"/>
        <v>0</v>
      </c>
      <c r="BJ1414" s="17" t="s">
        <v>82</v>
      </c>
      <c r="BK1414" s="193">
        <f t="shared" si="89"/>
        <v>0</v>
      </c>
      <c r="BL1414" s="17" t="s">
        <v>157</v>
      </c>
      <c r="BM1414" s="192" t="s">
        <v>2226</v>
      </c>
    </row>
    <row r="1415" spans="1:65" s="2" customFormat="1" ht="16.5" customHeight="1">
      <c r="A1415" s="34"/>
      <c r="B1415" s="35"/>
      <c r="C1415" s="181" t="s">
        <v>2227</v>
      </c>
      <c r="D1415" s="181" t="s">
        <v>152</v>
      </c>
      <c r="E1415" s="182" t="s">
        <v>2228</v>
      </c>
      <c r="F1415" s="183" t="s">
        <v>2229</v>
      </c>
      <c r="G1415" s="184" t="s">
        <v>1639</v>
      </c>
      <c r="H1415" s="185">
        <v>1</v>
      </c>
      <c r="I1415" s="186"/>
      <c r="J1415" s="187">
        <f t="shared" si="80"/>
        <v>0</v>
      </c>
      <c r="K1415" s="183" t="s">
        <v>1</v>
      </c>
      <c r="L1415" s="39"/>
      <c r="M1415" s="188" t="s">
        <v>1</v>
      </c>
      <c r="N1415" s="189" t="s">
        <v>42</v>
      </c>
      <c r="O1415" s="71"/>
      <c r="P1415" s="190">
        <f t="shared" si="81"/>
        <v>0</v>
      </c>
      <c r="Q1415" s="190">
        <v>0</v>
      </c>
      <c r="R1415" s="190">
        <f t="shared" si="82"/>
        <v>0</v>
      </c>
      <c r="S1415" s="190">
        <v>0</v>
      </c>
      <c r="T1415" s="191">
        <f t="shared" si="83"/>
        <v>0</v>
      </c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R1415" s="192" t="s">
        <v>157</v>
      </c>
      <c r="AT1415" s="192" t="s">
        <v>152</v>
      </c>
      <c r="AU1415" s="192" t="s">
        <v>167</v>
      </c>
      <c r="AY1415" s="17" t="s">
        <v>150</v>
      </c>
      <c r="BE1415" s="193">
        <f t="shared" si="84"/>
        <v>0</v>
      </c>
      <c r="BF1415" s="193">
        <f t="shared" si="85"/>
        <v>0</v>
      </c>
      <c r="BG1415" s="193">
        <f t="shared" si="86"/>
        <v>0</v>
      </c>
      <c r="BH1415" s="193">
        <f t="shared" si="87"/>
        <v>0</v>
      </c>
      <c r="BI1415" s="193">
        <f t="shared" si="88"/>
        <v>0</v>
      </c>
      <c r="BJ1415" s="17" t="s">
        <v>82</v>
      </c>
      <c r="BK1415" s="193">
        <f t="shared" si="89"/>
        <v>0</v>
      </c>
      <c r="BL1415" s="17" t="s">
        <v>157</v>
      </c>
      <c r="BM1415" s="192" t="s">
        <v>2230</v>
      </c>
    </row>
    <row r="1416" spans="1:65" s="2" customFormat="1" ht="16.5" customHeight="1">
      <c r="A1416" s="34"/>
      <c r="B1416" s="35"/>
      <c r="C1416" s="181" t="s">
        <v>2231</v>
      </c>
      <c r="D1416" s="181" t="s">
        <v>152</v>
      </c>
      <c r="E1416" s="182" t="s">
        <v>2232</v>
      </c>
      <c r="F1416" s="183" t="s">
        <v>2233</v>
      </c>
      <c r="G1416" s="184" t="s">
        <v>1639</v>
      </c>
      <c r="H1416" s="185">
        <v>1</v>
      </c>
      <c r="I1416" s="186"/>
      <c r="J1416" s="187">
        <f t="shared" si="80"/>
        <v>0</v>
      </c>
      <c r="K1416" s="183" t="s">
        <v>1</v>
      </c>
      <c r="L1416" s="39"/>
      <c r="M1416" s="188" t="s">
        <v>1</v>
      </c>
      <c r="N1416" s="189" t="s">
        <v>42</v>
      </c>
      <c r="O1416" s="71"/>
      <c r="P1416" s="190">
        <f t="shared" si="81"/>
        <v>0</v>
      </c>
      <c r="Q1416" s="190">
        <v>0</v>
      </c>
      <c r="R1416" s="190">
        <f t="shared" si="82"/>
        <v>0</v>
      </c>
      <c r="S1416" s="190">
        <v>0</v>
      </c>
      <c r="T1416" s="191">
        <f t="shared" si="83"/>
        <v>0</v>
      </c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  <c r="AR1416" s="192" t="s">
        <v>157</v>
      </c>
      <c r="AT1416" s="192" t="s">
        <v>152</v>
      </c>
      <c r="AU1416" s="192" t="s">
        <v>167</v>
      </c>
      <c r="AY1416" s="17" t="s">
        <v>150</v>
      </c>
      <c r="BE1416" s="193">
        <f t="shared" si="84"/>
        <v>0</v>
      </c>
      <c r="BF1416" s="193">
        <f t="shared" si="85"/>
        <v>0</v>
      </c>
      <c r="BG1416" s="193">
        <f t="shared" si="86"/>
        <v>0</v>
      </c>
      <c r="BH1416" s="193">
        <f t="shared" si="87"/>
        <v>0</v>
      </c>
      <c r="BI1416" s="193">
        <f t="shared" si="88"/>
        <v>0</v>
      </c>
      <c r="BJ1416" s="17" t="s">
        <v>82</v>
      </c>
      <c r="BK1416" s="193">
        <f t="shared" si="89"/>
        <v>0</v>
      </c>
      <c r="BL1416" s="17" t="s">
        <v>157</v>
      </c>
      <c r="BM1416" s="192" t="s">
        <v>2234</v>
      </c>
    </row>
    <row r="1417" spans="1:65" s="2" customFormat="1" ht="16.5" customHeight="1">
      <c r="A1417" s="34"/>
      <c r="B1417" s="35"/>
      <c r="C1417" s="181" t="s">
        <v>2235</v>
      </c>
      <c r="D1417" s="181" t="s">
        <v>152</v>
      </c>
      <c r="E1417" s="182" t="s">
        <v>2236</v>
      </c>
      <c r="F1417" s="183" t="s">
        <v>2237</v>
      </c>
      <c r="G1417" s="184" t="s">
        <v>1639</v>
      </c>
      <c r="H1417" s="185">
        <v>1</v>
      </c>
      <c r="I1417" s="186"/>
      <c r="J1417" s="187">
        <f t="shared" si="80"/>
        <v>0</v>
      </c>
      <c r="K1417" s="183" t="s">
        <v>1</v>
      </c>
      <c r="L1417" s="39"/>
      <c r="M1417" s="188" t="s">
        <v>1</v>
      </c>
      <c r="N1417" s="189" t="s">
        <v>42</v>
      </c>
      <c r="O1417" s="71"/>
      <c r="P1417" s="190">
        <f t="shared" si="81"/>
        <v>0</v>
      </c>
      <c r="Q1417" s="190">
        <v>0</v>
      </c>
      <c r="R1417" s="190">
        <f t="shared" si="82"/>
        <v>0</v>
      </c>
      <c r="S1417" s="190">
        <v>0</v>
      </c>
      <c r="T1417" s="191">
        <f t="shared" si="83"/>
        <v>0</v>
      </c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  <c r="AR1417" s="192" t="s">
        <v>157</v>
      </c>
      <c r="AT1417" s="192" t="s">
        <v>152</v>
      </c>
      <c r="AU1417" s="192" t="s">
        <v>167</v>
      </c>
      <c r="AY1417" s="17" t="s">
        <v>150</v>
      </c>
      <c r="BE1417" s="193">
        <f t="shared" si="84"/>
        <v>0</v>
      </c>
      <c r="BF1417" s="193">
        <f t="shared" si="85"/>
        <v>0</v>
      </c>
      <c r="BG1417" s="193">
        <f t="shared" si="86"/>
        <v>0</v>
      </c>
      <c r="BH1417" s="193">
        <f t="shared" si="87"/>
        <v>0</v>
      </c>
      <c r="BI1417" s="193">
        <f t="shared" si="88"/>
        <v>0</v>
      </c>
      <c r="BJ1417" s="17" t="s">
        <v>82</v>
      </c>
      <c r="BK1417" s="193">
        <f t="shared" si="89"/>
        <v>0</v>
      </c>
      <c r="BL1417" s="17" t="s">
        <v>157</v>
      </c>
      <c r="BM1417" s="192" t="s">
        <v>2238</v>
      </c>
    </row>
    <row r="1418" spans="1:65" s="2" customFormat="1" ht="21.75" customHeight="1">
      <c r="A1418" s="34"/>
      <c r="B1418" s="35"/>
      <c r="C1418" s="181" t="s">
        <v>2239</v>
      </c>
      <c r="D1418" s="181" t="s">
        <v>152</v>
      </c>
      <c r="E1418" s="182" t="s">
        <v>2240</v>
      </c>
      <c r="F1418" s="183" t="s">
        <v>2241</v>
      </c>
      <c r="G1418" s="184" t="s">
        <v>1639</v>
      </c>
      <c r="H1418" s="185">
        <v>1</v>
      </c>
      <c r="I1418" s="186"/>
      <c r="J1418" s="187">
        <f t="shared" si="80"/>
        <v>0</v>
      </c>
      <c r="K1418" s="183" t="s">
        <v>1</v>
      </c>
      <c r="L1418" s="39"/>
      <c r="M1418" s="188" t="s">
        <v>1</v>
      </c>
      <c r="N1418" s="189" t="s">
        <v>42</v>
      </c>
      <c r="O1418" s="71"/>
      <c r="P1418" s="190">
        <f t="shared" si="81"/>
        <v>0</v>
      </c>
      <c r="Q1418" s="190">
        <v>0</v>
      </c>
      <c r="R1418" s="190">
        <f t="shared" si="82"/>
        <v>0</v>
      </c>
      <c r="S1418" s="190">
        <v>0</v>
      </c>
      <c r="T1418" s="191">
        <f t="shared" si="83"/>
        <v>0</v>
      </c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  <c r="AR1418" s="192" t="s">
        <v>157</v>
      </c>
      <c r="AT1418" s="192" t="s">
        <v>152</v>
      </c>
      <c r="AU1418" s="192" t="s">
        <v>167</v>
      </c>
      <c r="AY1418" s="17" t="s">
        <v>150</v>
      </c>
      <c r="BE1418" s="193">
        <f t="shared" si="84"/>
        <v>0</v>
      </c>
      <c r="BF1418" s="193">
        <f t="shared" si="85"/>
        <v>0</v>
      </c>
      <c r="BG1418" s="193">
        <f t="shared" si="86"/>
        <v>0</v>
      </c>
      <c r="BH1418" s="193">
        <f t="shared" si="87"/>
        <v>0</v>
      </c>
      <c r="BI1418" s="193">
        <f t="shared" si="88"/>
        <v>0</v>
      </c>
      <c r="BJ1418" s="17" t="s">
        <v>82</v>
      </c>
      <c r="BK1418" s="193">
        <f t="shared" si="89"/>
        <v>0</v>
      </c>
      <c r="BL1418" s="17" t="s">
        <v>157</v>
      </c>
      <c r="BM1418" s="192" t="s">
        <v>2242</v>
      </c>
    </row>
    <row r="1419" spans="1:65" s="2" customFormat="1" ht="16.5" customHeight="1">
      <c r="A1419" s="34"/>
      <c r="B1419" s="35"/>
      <c r="C1419" s="181" t="s">
        <v>2243</v>
      </c>
      <c r="D1419" s="181" t="s">
        <v>152</v>
      </c>
      <c r="E1419" s="182" t="s">
        <v>2244</v>
      </c>
      <c r="F1419" s="183" t="s">
        <v>2245</v>
      </c>
      <c r="G1419" s="184" t="s">
        <v>394</v>
      </c>
      <c r="H1419" s="185">
        <v>292</v>
      </c>
      <c r="I1419" s="186"/>
      <c r="J1419" s="187">
        <f t="shared" si="80"/>
        <v>0</v>
      </c>
      <c r="K1419" s="183" t="s">
        <v>1</v>
      </c>
      <c r="L1419" s="39"/>
      <c r="M1419" s="188" t="s">
        <v>1</v>
      </c>
      <c r="N1419" s="189" t="s">
        <v>42</v>
      </c>
      <c r="O1419" s="71"/>
      <c r="P1419" s="190">
        <f t="shared" si="81"/>
        <v>0</v>
      </c>
      <c r="Q1419" s="190">
        <v>0</v>
      </c>
      <c r="R1419" s="190">
        <f t="shared" si="82"/>
        <v>0</v>
      </c>
      <c r="S1419" s="190">
        <v>0</v>
      </c>
      <c r="T1419" s="191">
        <f t="shared" si="83"/>
        <v>0</v>
      </c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R1419" s="192" t="s">
        <v>157</v>
      </c>
      <c r="AT1419" s="192" t="s">
        <v>152</v>
      </c>
      <c r="AU1419" s="192" t="s">
        <v>167</v>
      </c>
      <c r="AY1419" s="17" t="s">
        <v>150</v>
      </c>
      <c r="BE1419" s="193">
        <f t="shared" si="84"/>
        <v>0</v>
      </c>
      <c r="BF1419" s="193">
        <f t="shared" si="85"/>
        <v>0</v>
      </c>
      <c r="BG1419" s="193">
        <f t="shared" si="86"/>
        <v>0</v>
      </c>
      <c r="BH1419" s="193">
        <f t="shared" si="87"/>
        <v>0</v>
      </c>
      <c r="BI1419" s="193">
        <f t="shared" si="88"/>
        <v>0</v>
      </c>
      <c r="BJ1419" s="17" t="s">
        <v>82</v>
      </c>
      <c r="BK1419" s="193">
        <f t="shared" si="89"/>
        <v>0</v>
      </c>
      <c r="BL1419" s="17" t="s">
        <v>157</v>
      </c>
      <c r="BM1419" s="192" t="s">
        <v>2246</v>
      </c>
    </row>
    <row r="1420" spans="1:65" s="2" customFormat="1" ht="24.2" customHeight="1">
      <c r="A1420" s="34"/>
      <c r="B1420" s="35"/>
      <c r="C1420" s="181" t="s">
        <v>2247</v>
      </c>
      <c r="D1420" s="181" t="s">
        <v>152</v>
      </c>
      <c r="E1420" s="182" t="s">
        <v>2248</v>
      </c>
      <c r="F1420" s="183" t="s">
        <v>2249</v>
      </c>
      <c r="G1420" s="184" t="s">
        <v>394</v>
      </c>
      <c r="H1420" s="185">
        <v>188</v>
      </c>
      <c r="I1420" s="186"/>
      <c r="J1420" s="187">
        <f t="shared" si="80"/>
        <v>0</v>
      </c>
      <c r="K1420" s="183" t="s">
        <v>1</v>
      </c>
      <c r="L1420" s="39"/>
      <c r="M1420" s="188" t="s">
        <v>1</v>
      </c>
      <c r="N1420" s="189" t="s">
        <v>42</v>
      </c>
      <c r="O1420" s="71"/>
      <c r="P1420" s="190">
        <f t="shared" si="81"/>
        <v>0</v>
      </c>
      <c r="Q1420" s="190">
        <v>0</v>
      </c>
      <c r="R1420" s="190">
        <f t="shared" si="82"/>
        <v>0</v>
      </c>
      <c r="S1420" s="190">
        <v>0</v>
      </c>
      <c r="T1420" s="191">
        <f t="shared" si="83"/>
        <v>0</v>
      </c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R1420" s="192" t="s">
        <v>157</v>
      </c>
      <c r="AT1420" s="192" t="s">
        <v>152</v>
      </c>
      <c r="AU1420" s="192" t="s">
        <v>167</v>
      </c>
      <c r="AY1420" s="17" t="s">
        <v>150</v>
      </c>
      <c r="BE1420" s="193">
        <f t="shared" si="84"/>
        <v>0</v>
      </c>
      <c r="BF1420" s="193">
        <f t="shared" si="85"/>
        <v>0</v>
      </c>
      <c r="BG1420" s="193">
        <f t="shared" si="86"/>
        <v>0</v>
      </c>
      <c r="BH1420" s="193">
        <f t="shared" si="87"/>
        <v>0</v>
      </c>
      <c r="BI1420" s="193">
        <f t="shared" si="88"/>
        <v>0</v>
      </c>
      <c r="BJ1420" s="17" t="s">
        <v>82</v>
      </c>
      <c r="BK1420" s="193">
        <f t="shared" si="89"/>
        <v>0</v>
      </c>
      <c r="BL1420" s="17" t="s">
        <v>157</v>
      </c>
      <c r="BM1420" s="192" t="s">
        <v>2250</v>
      </c>
    </row>
    <row r="1421" spans="1:65" s="2" customFormat="1" ht="24.2" customHeight="1">
      <c r="A1421" s="34"/>
      <c r="B1421" s="35"/>
      <c r="C1421" s="181" t="s">
        <v>2251</v>
      </c>
      <c r="D1421" s="181" t="s">
        <v>152</v>
      </c>
      <c r="E1421" s="182" t="s">
        <v>2252</v>
      </c>
      <c r="F1421" s="183" t="s">
        <v>2253</v>
      </c>
      <c r="G1421" s="184" t="s">
        <v>394</v>
      </c>
      <c r="H1421" s="185">
        <v>15</v>
      </c>
      <c r="I1421" s="186"/>
      <c r="J1421" s="187">
        <f t="shared" si="80"/>
        <v>0</v>
      </c>
      <c r="K1421" s="183" t="s">
        <v>1</v>
      </c>
      <c r="L1421" s="39"/>
      <c r="M1421" s="188" t="s">
        <v>1</v>
      </c>
      <c r="N1421" s="189" t="s">
        <v>42</v>
      </c>
      <c r="O1421" s="71"/>
      <c r="P1421" s="190">
        <f t="shared" si="81"/>
        <v>0</v>
      </c>
      <c r="Q1421" s="190">
        <v>0</v>
      </c>
      <c r="R1421" s="190">
        <f t="shared" si="82"/>
        <v>0</v>
      </c>
      <c r="S1421" s="190">
        <v>0</v>
      </c>
      <c r="T1421" s="191">
        <f t="shared" si="83"/>
        <v>0</v>
      </c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R1421" s="192" t="s">
        <v>157</v>
      </c>
      <c r="AT1421" s="192" t="s">
        <v>152</v>
      </c>
      <c r="AU1421" s="192" t="s">
        <v>167</v>
      </c>
      <c r="AY1421" s="17" t="s">
        <v>150</v>
      </c>
      <c r="BE1421" s="193">
        <f t="shared" si="84"/>
        <v>0</v>
      </c>
      <c r="BF1421" s="193">
        <f t="shared" si="85"/>
        <v>0</v>
      </c>
      <c r="BG1421" s="193">
        <f t="shared" si="86"/>
        <v>0</v>
      </c>
      <c r="BH1421" s="193">
        <f t="shared" si="87"/>
        <v>0</v>
      </c>
      <c r="BI1421" s="193">
        <f t="shared" si="88"/>
        <v>0</v>
      </c>
      <c r="BJ1421" s="17" t="s">
        <v>82</v>
      </c>
      <c r="BK1421" s="193">
        <f t="shared" si="89"/>
        <v>0</v>
      </c>
      <c r="BL1421" s="17" t="s">
        <v>157</v>
      </c>
      <c r="BM1421" s="192" t="s">
        <v>2254</v>
      </c>
    </row>
    <row r="1422" spans="1:65" s="2" customFormat="1" ht="16.5" customHeight="1">
      <c r="A1422" s="34"/>
      <c r="B1422" s="35"/>
      <c r="C1422" s="181" t="s">
        <v>2255</v>
      </c>
      <c r="D1422" s="181" t="s">
        <v>152</v>
      </c>
      <c r="E1422" s="182" t="s">
        <v>2256</v>
      </c>
      <c r="F1422" s="183" t="s">
        <v>2257</v>
      </c>
      <c r="G1422" s="184" t="s">
        <v>394</v>
      </c>
      <c r="H1422" s="185">
        <v>4</v>
      </c>
      <c r="I1422" s="186"/>
      <c r="J1422" s="187">
        <f t="shared" si="80"/>
        <v>0</v>
      </c>
      <c r="K1422" s="183" t="s">
        <v>1</v>
      </c>
      <c r="L1422" s="39"/>
      <c r="M1422" s="188" t="s">
        <v>1</v>
      </c>
      <c r="N1422" s="189" t="s">
        <v>42</v>
      </c>
      <c r="O1422" s="71"/>
      <c r="P1422" s="190">
        <f t="shared" si="81"/>
        <v>0</v>
      </c>
      <c r="Q1422" s="190">
        <v>0</v>
      </c>
      <c r="R1422" s="190">
        <f t="shared" si="82"/>
        <v>0</v>
      </c>
      <c r="S1422" s="190">
        <v>0</v>
      </c>
      <c r="T1422" s="191">
        <f t="shared" si="83"/>
        <v>0</v>
      </c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R1422" s="192" t="s">
        <v>157</v>
      </c>
      <c r="AT1422" s="192" t="s">
        <v>152</v>
      </c>
      <c r="AU1422" s="192" t="s">
        <v>167</v>
      </c>
      <c r="AY1422" s="17" t="s">
        <v>150</v>
      </c>
      <c r="BE1422" s="193">
        <f t="shared" si="84"/>
        <v>0</v>
      </c>
      <c r="BF1422" s="193">
        <f t="shared" si="85"/>
        <v>0</v>
      </c>
      <c r="BG1422" s="193">
        <f t="shared" si="86"/>
        <v>0</v>
      </c>
      <c r="BH1422" s="193">
        <f t="shared" si="87"/>
        <v>0</v>
      </c>
      <c r="BI1422" s="193">
        <f t="shared" si="88"/>
        <v>0</v>
      </c>
      <c r="BJ1422" s="17" t="s">
        <v>82</v>
      </c>
      <c r="BK1422" s="193">
        <f t="shared" si="89"/>
        <v>0</v>
      </c>
      <c r="BL1422" s="17" t="s">
        <v>157</v>
      </c>
      <c r="BM1422" s="192" t="s">
        <v>2258</v>
      </c>
    </row>
    <row r="1423" spans="1:65" s="2" customFormat="1" ht="16.5" customHeight="1">
      <c r="A1423" s="34"/>
      <c r="B1423" s="35"/>
      <c r="C1423" s="181" t="s">
        <v>2259</v>
      </c>
      <c r="D1423" s="181" t="s">
        <v>152</v>
      </c>
      <c r="E1423" s="182" t="s">
        <v>2260</v>
      </c>
      <c r="F1423" s="183" t="s">
        <v>2261</v>
      </c>
      <c r="G1423" s="184" t="s">
        <v>1792</v>
      </c>
      <c r="H1423" s="185">
        <v>1</v>
      </c>
      <c r="I1423" s="186"/>
      <c r="J1423" s="187">
        <f t="shared" si="80"/>
        <v>0</v>
      </c>
      <c r="K1423" s="183" t="s">
        <v>1</v>
      </c>
      <c r="L1423" s="39"/>
      <c r="M1423" s="188" t="s">
        <v>1</v>
      </c>
      <c r="N1423" s="189" t="s">
        <v>42</v>
      </c>
      <c r="O1423" s="71"/>
      <c r="P1423" s="190">
        <f t="shared" si="81"/>
        <v>0</v>
      </c>
      <c r="Q1423" s="190">
        <v>0</v>
      </c>
      <c r="R1423" s="190">
        <f t="shared" si="82"/>
        <v>0</v>
      </c>
      <c r="S1423" s="190">
        <v>0</v>
      </c>
      <c r="T1423" s="191">
        <f t="shared" si="83"/>
        <v>0</v>
      </c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R1423" s="192" t="s">
        <v>157</v>
      </c>
      <c r="AT1423" s="192" t="s">
        <v>152</v>
      </c>
      <c r="AU1423" s="192" t="s">
        <v>167</v>
      </c>
      <c r="AY1423" s="17" t="s">
        <v>150</v>
      </c>
      <c r="BE1423" s="193">
        <f t="shared" si="84"/>
        <v>0</v>
      </c>
      <c r="BF1423" s="193">
        <f t="shared" si="85"/>
        <v>0</v>
      </c>
      <c r="BG1423" s="193">
        <f t="shared" si="86"/>
        <v>0</v>
      </c>
      <c r="BH1423" s="193">
        <f t="shared" si="87"/>
        <v>0</v>
      </c>
      <c r="BI1423" s="193">
        <f t="shared" si="88"/>
        <v>0</v>
      </c>
      <c r="BJ1423" s="17" t="s">
        <v>82</v>
      </c>
      <c r="BK1423" s="193">
        <f t="shared" si="89"/>
        <v>0</v>
      </c>
      <c r="BL1423" s="17" t="s">
        <v>157</v>
      </c>
      <c r="BM1423" s="192" t="s">
        <v>2262</v>
      </c>
    </row>
    <row r="1424" spans="1:65" s="2" customFormat="1" ht="16.5" customHeight="1">
      <c r="A1424" s="34"/>
      <c r="B1424" s="35"/>
      <c r="C1424" s="181" t="s">
        <v>2263</v>
      </c>
      <c r="D1424" s="181" t="s">
        <v>152</v>
      </c>
      <c r="E1424" s="182" t="s">
        <v>2264</v>
      </c>
      <c r="F1424" s="183" t="s">
        <v>2135</v>
      </c>
      <c r="G1424" s="184" t="s">
        <v>1792</v>
      </c>
      <c r="H1424" s="185">
        <v>1</v>
      </c>
      <c r="I1424" s="186"/>
      <c r="J1424" s="187">
        <f t="shared" si="80"/>
        <v>0</v>
      </c>
      <c r="K1424" s="183" t="s">
        <v>1</v>
      </c>
      <c r="L1424" s="39"/>
      <c r="M1424" s="188" t="s">
        <v>1</v>
      </c>
      <c r="N1424" s="189" t="s">
        <v>42</v>
      </c>
      <c r="O1424" s="71"/>
      <c r="P1424" s="190">
        <f t="shared" si="81"/>
        <v>0</v>
      </c>
      <c r="Q1424" s="190">
        <v>0</v>
      </c>
      <c r="R1424" s="190">
        <f t="shared" si="82"/>
        <v>0</v>
      </c>
      <c r="S1424" s="190">
        <v>0</v>
      </c>
      <c r="T1424" s="191">
        <f t="shared" si="83"/>
        <v>0</v>
      </c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R1424" s="192" t="s">
        <v>157</v>
      </c>
      <c r="AT1424" s="192" t="s">
        <v>152</v>
      </c>
      <c r="AU1424" s="192" t="s">
        <v>167</v>
      </c>
      <c r="AY1424" s="17" t="s">
        <v>150</v>
      </c>
      <c r="BE1424" s="193">
        <f t="shared" si="84"/>
        <v>0</v>
      </c>
      <c r="BF1424" s="193">
        <f t="shared" si="85"/>
        <v>0</v>
      </c>
      <c r="BG1424" s="193">
        <f t="shared" si="86"/>
        <v>0</v>
      </c>
      <c r="BH1424" s="193">
        <f t="shared" si="87"/>
        <v>0</v>
      </c>
      <c r="BI1424" s="193">
        <f t="shared" si="88"/>
        <v>0</v>
      </c>
      <c r="BJ1424" s="17" t="s">
        <v>82</v>
      </c>
      <c r="BK1424" s="193">
        <f t="shared" si="89"/>
        <v>0</v>
      </c>
      <c r="BL1424" s="17" t="s">
        <v>157</v>
      </c>
      <c r="BM1424" s="192" t="s">
        <v>2265</v>
      </c>
    </row>
    <row r="1425" spans="1:65" s="2" customFormat="1" ht="16.5" customHeight="1">
      <c r="A1425" s="34"/>
      <c r="B1425" s="35"/>
      <c r="C1425" s="181" t="s">
        <v>2266</v>
      </c>
      <c r="D1425" s="181" t="s">
        <v>152</v>
      </c>
      <c r="E1425" s="182" t="s">
        <v>2267</v>
      </c>
      <c r="F1425" s="183" t="s">
        <v>2268</v>
      </c>
      <c r="G1425" s="184" t="s">
        <v>1792</v>
      </c>
      <c r="H1425" s="185">
        <v>1</v>
      </c>
      <c r="I1425" s="186"/>
      <c r="J1425" s="187">
        <f t="shared" si="80"/>
        <v>0</v>
      </c>
      <c r="K1425" s="183" t="s">
        <v>1</v>
      </c>
      <c r="L1425" s="39"/>
      <c r="M1425" s="188" t="s">
        <v>1</v>
      </c>
      <c r="N1425" s="189" t="s">
        <v>42</v>
      </c>
      <c r="O1425" s="71"/>
      <c r="P1425" s="190">
        <f t="shared" si="81"/>
        <v>0</v>
      </c>
      <c r="Q1425" s="190">
        <v>0</v>
      </c>
      <c r="R1425" s="190">
        <f t="shared" si="82"/>
        <v>0</v>
      </c>
      <c r="S1425" s="190">
        <v>0</v>
      </c>
      <c r="T1425" s="191">
        <f t="shared" si="83"/>
        <v>0</v>
      </c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R1425" s="192" t="s">
        <v>157</v>
      </c>
      <c r="AT1425" s="192" t="s">
        <v>152</v>
      </c>
      <c r="AU1425" s="192" t="s">
        <v>167</v>
      </c>
      <c r="AY1425" s="17" t="s">
        <v>150</v>
      </c>
      <c r="BE1425" s="193">
        <f t="shared" si="84"/>
        <v>0</v>
      </c>
      <c r="BF1425" s="193">
        <f t="shared" si="85"/>
        <v>0</v>
      </c>
      <c r="BG1425" s="193">
        <f t="shared" si="86"/>
        <v>0</v>
      </c>
      <c r="BH1425" s="193">
        <f t="shared" si="87"/>
        <v>0</v>
      </c>
      <c r="BI1425" s="193">
        <f t="shared" si="88"/>
        <v>0</v>
      </c>
      <c r="BJ1425" s="17" t="s">
        <v>82</v>
      </c>
      <c r="BK1425" s="193">
        <f t="shared" si="89"/>
        <v>0</v>
      </c>
      <c r="BL1425" s="17" t="s">
        <v>157</v>
      </c>
      <c r="BM1425" s="192" t="s">
        <v>2269</v>
      </c>
    </row>
    <row r="1426" spans="1:65" s="2" customFormat="1" ht="16.5" customHeight="1">
      <c r="A1426" s="34"/>
      <c r="B1426" s="35"/>
      <c r="C1426" s="181" t="s">
        <v>2270</v>
      </c>
      <c r="D1426" s="181" t="s">
        <v>152</v>
      </c>
      <c r="E1426" s="182" t="s">
        <v>2271</v>
      </c>
      <c r="F1426" s="183" t="s">
        <v>2272</v>
      </c>
      <c r="G1426" s="184" t="s">
        <v>1792</v>
      </c>
      <c r="H1426" s="185">
        <v>1</v>
      </c>
      <c r="I1426" s="186"/>
      <c r="J1426" s="187">
        <f t="shared" si="80"/>
        <v>0</v>
      </c>
      <c r="K1426" s="183" t="s">
        <v>1</v>
      </c>
      <c r="L1426" s="39"/>
      <c r="M1426" s="188" t="s">
        <v>1</v>
      </c>
      <c r="N1426" s="189" t="s">
        <v>42</v>
      </c>
      <c r="O1426" s="71"/>
      <c r="P1426" s="190">
        <f t="shared" si="81"/>
        <v>0</v>
      </c>
      <c r="Q1426" s="190">
        <v>0</v>
      </c>
      <c r="R1426" s="190">
        <f t="shared" si="82"/>
        <v>0</v>
      </c>
      <c r="S1426" s="190">
        <v>0</v>
      </c>
      <c r="T1426" s="191">
        <f t="shared" si="83"/>
        <v>0</v>
      </c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  <c r="AR1426" s="192" t="s">
        <v>157</v>
      </c>
      <c r="AT1426" s="192" t="s">
        <v>152</v>
      </c>
      <c r="AU1426" s="192" t="s">
        <v>167</v>
      </c>
      <c r="AY1426" s="17" t="s">
        <v>150</v>
      </c>
      <c r="BE1426" s="193">
        <f t="shared" si="84"/>
        <v>0</v>
      </c>
      <c r="BF1426" s="193">
        <f t="shared" si="85"/>
        <v>0</v>
      </c>
      <c r="BG1426" s="193">
        <f t="shared" si="86"/>
        <v>0</v>
      </c>
      <c r="BH1426" s="193">
        <f t="shared" si="87"/>
        <v>0</v>
      </c>
      <c r="BI1426" s="193">
        <f t="shared" si="88"/>
        <v>0</v>
      </c>
      <c r="BJ1426" s="17" t="s">
        <v>82</v>
      </c>
      <c r="BK1426" s="193">
        <f t="shared" si="89"/>
        <v>0</v>
      </c>
      <c r="BL1426" s="17" t="s">
        <v>157</v>
      </c>
      <c r="BM1426" s="192" t="s">
        <v>2273</v>
      </c>
    </row>
    <row r="1427" spans="1:65" s="2" customFormat="1" ht="16.5" customHeight="1">
      <c r="A1427" s="34"/>
      <c r="B1427" s="35"/>
      <c r="C1427" s="181" t="s">
        <v>2274</v>
      </c>
      <c r="D1427" s="181" t="s">
        <v>152</v>
      </c>
      <c r="E1427" s="182" t="s">
        <v>2275</v>
      </c>
      <c r="F1427" s="183" t="s">
        <v>2276</v>
      </c>
      <c r="G1427" s="184" t="s">
        <v>1792</v>
      </c>
      <c r="H1427" s="185">
        <v>1</v>
      </c>
      <c r="I1427" s="186"/>
      <c r="J1427" s="187">
        <f t="shared" si="80"/>
        <v>0</v>
      </c>
      <c r="K1427" s="183" t="s">
        <v>1</v>
      </c>
      <c r="L1427" s="39"/>
      <c r="M1427" s="188" t="s">
        <v>1</v>
      </c>
      <c r="N1427" s="189" t="s">
        <v>42</v>
      </c>
      <c r="O1427" s="71"/>
      <c r="P1427" s="190">
        <f t="shared" si="81"/>
        <v>0</v>
      </c>
      <c r="Q1427" s="190">
        <v>0</v>
      </c>
      <c r="R1427" s="190">
        <f t="shared" si="82"/>
        <v>0</v>
      </c>
      <c r="S1427" s="190">
        <v>0</v>
      </c>
      <c r="T1427" s="191">
        <f t="shared" si="83"/>
        <v>0</v>
      </c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  <c r="AR1427" s="192" t="s">
        <v>157</v>
      </c>
      <c r="AT1427" s="192" t="s">
        <v>152</v>
      </c>
      <c r="AU1427" s="192" t="s">
        <v>167</v>
      </c>
      <c r="AY1427" s="17" t="s">
        <v>150</v>
      </c>
      <c r="BE1427" s="193">
        <f t="shared" si="84"/>
        <v>0</v>
      </c>
      <c r="BF1427" s="193">
        <f t="shared" si="85"/>
        <v>0</v>
      </c>
      <c r="BG1427" s="193">
        <f t="shared" si="86"/>
        <v>0</v>
      </c>
      <c r="BH1427" s="193">
        <f t="shared" si="87"/>
        <v>0</v>
      </c>
      <c r="BI1427" s="193">
        <f t="shared" si="88"/>
        <v>0</v>
      </c>
      <c r="BJ1427" s="17" t="s">
        <v>82</v>
      </c>
      <c r="BK1427" s="193">
        <f t="shared" si="89"/>
        <v>0</v>
      </c>
      <c r="BL1427" s="17" t="s">
        <v>157</v>
      </c>
      <c r="BM1427" s="192" t="s">
        <v>2277</v>
      </c>
    </row>
    <row r="1428" spans="1:65" s="2" customFormat="1" ht="16.5" customHeight="1">
      <c r="A1428" s="34"/>
      <c r="B1428" s="35"/>
      <c r="C1428" s="181" t="s">
        <v>2278</v>
      </c>
      <c r="D1428" s="181" t="s">
        <v>152</v>
      </c>
      <c r="E1428" s="182" t="s">
        <v>2279</v>
      </c>
      <c r="F1428" s="183" t="s">
        <v>2280</v>
      </c>
      <c r="G1428" s="184" t="s">
        <v>1792</v>
      </c>
      <c r="H1428" s="185">
        <v>1</v>
      </c>
      <c r="I1428" s="186"/>
      <c r="J1428" s="187">
        <f t="shared" si="80"/>
        <v>0</v>
      </c>
      <c r="K1428" s="183" t="s">
        <v>1</v>
      </c>
      <c r="L1428" s="39"/>
      <c r="M1428" s="188" t="s">
        <v>1</v>
      </c>
      <c r="N1428" s="189" t="s">
        <v>42</v>
      </c>
      <c r="O1428" s="71"/>
      <c r="P1428" s="190">
        <f t="shared" si="81"/>
        <v>0</v>
      </c>
      <c r="Q1428" s="190">
        <v>0</v>
      </c>
      <c r="R1428" s="190">
        <f t="shared" si="82"/>
        <v>0</v>
      </c>
      <c r="S1428" s="190">
        <v>0</v>
      </c>
      <c r="T1428" s="191">
        <f t="shared" si="83"/>
        <v>0</v>
      </c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  <c r="AR1428" s="192" t="s">
        <v>157</v>
      </c>
      <c r="AT1428" s="192" t="s">
        <v>152</v>
      </c>
      <c r="AU1428" s="192" t="s">
        <v>167</v>
      </c>
      <c r="AY1428" s="17" t="s">
        <v>150</v>
      </c>
      <c r="BE1428" s="193">
        <f t="shared" si="84"/>
        <v>0</v>
      </c>
      <c r="BF1428" s="193">
        <f t="shared" si="85"/>
        <v>0</v>
      </c>
      <c r="BG1428" s="193">
        <f t="shared" si="86"/>
        <v>0</v>
      </c>
      <c r="BH1428" s="193">
        <f t="shared" si="87"/>
        <v>0</v>
      </c>
      <c r="BI1428" s="193">
        <f t="shared" si="88"/>
        <v>0</v>
      </c>
      <c r="BJ1428" s="17" t="s">
        <v>82</v>
      </c>
      <c r="BK1428" s="193">
        <f t="shared" si="89"/>
        <v>0</v>
      </c>
      <c r="BL1428" s="17" t="s">
        <v>157</v>
      </c>
      <c r="BM1428" s="192" t="s">
        <v>2281</v>
      </c>
    </row>
    <row r="1429" spans="1:65" s="2" customFormat="1" ht="21.75" customHeight="1">
      <c r="A1429" s="34"/>
      <c r="B1429" s="35"/>
      <c r="C1429" s="181" t="s">
        <v>2282</v>
      </c>
      <c r="D1429" s="181" t="s">
        <v>152</v>
      </c>
      <c r="E1429" s="182" t="s">
        <v>2283</v>
      </c>
      <c r="F1429" s="183" t="s">
        <v>2159</v>
      </c>
      <c r="G1429" s="184" t="s">
        <v>1792</v>
      </c>
      <c r="H1429" s="185">
        <v>1</v>
      </c>
      <c r="I1429" s="186"/>
      <c r="J1429" s="187">
        <f t="shared" si="80"/>
        <v>0</v>
      </c>
      <c r="K1429" s="183" t="s">
        <v>1</v>
      </c>
      <c r="L1429" s="39"/>
      <c r="M1429" s="188" t="s">
        <v>1</v>
      </c>
      <c r="N1429" s="189" t="s">
        <v>42</v>
      </c>
      <c r="O1429" s="71"/>
      <c r="P1429" s="190">
        <f t="shared" si="81"/>
        <v>0</v>
      </c>
      <c r="Q1429" s="190">
        <v>0</v>
      </c>
      <c r="R1429" s="190">
        <f t="shared" si="82"/>
        <v>0</v>
      </c>
      <c r="S1429" s="190">
        <v>0</v>
      </c>
      <c r="T1429" s="191">
        <f t="shared" si="83"/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192" t="s">
        <v>157</v>
      </c>
      <c r="AT1429" s="192" t="s">
        <v>152</v>
      </c>
      <c r="AU1429" s="192" t="s">
        <v>167</v>
      </c>
      <c r="AY1429" s="17" t="s">
        <v>150</v>
      </c>
      <c r="BE1429" s="193">
        <f t="shared" si="84"/>
        <v>0</v>
      </c>
      <c r="BF1429" s="193">
        <f t="shared" si="85"/>
        <v>0</v>
      </c>
      <c r="BG1429" s="193">
        <f t="shared" si="86"/>
        <v>0</v>
      </c>
      <c r="BH1429" s="193">
        <f t="shared" si="87"/>
        <v>0</v>
      </c>
      <c r="BI1429" s="193">
        <f t="shared" si="88"/>
        <v>0</v>
      </c>
      <c r="BJ1429" s="17" t="s">
        <v>82</v>
      </c>
      <c r="BK1429" s="193">
        <f t="shared" si="89"/>
        <v>0</v>
      </c>
      <c r="BL1429" s="17" t="s">
        <v>157</v>
      </c>
      <c r="BM1429" s="192" t="s">
        <v>2284</v>
      </c>
    </row>
    <row r="1430" spans="1:65" s="12" customFormat="1" ht="22.9" customHeight="1">
      <c r="B1430" s="165"/>
      <c r="C1430" s="166"/>
      <c r="D1430" s="167" t="s">
        <v>76</v>
      </c>
      <c r="E1430" s="179" t="s">
        <v>2285</v>
      </c>
      <c r="F1430" s="179" t="s">
        <v>2286</v>
      </c>
      <c r="G1430" s="166"/>
      <c r="H1430" s="166"/>
      <c r="I1430" s="169"/>
      <c r="J1430" s="180">
        <f>BK1430</f>
        <v>0</v>
      </c>
      <c r="K1430" s="166"/>
      <c r="L1430" s="171"/>
      <c r="M1430" s="172"/>
      <c r="N1430" s="173"/>
      <c r="O1430" s="173"/>
      <c r="P1430" s="174">
        <f>SUM(P1431:P1461)</f>
        <v>0</v>
      </c>
      <c r="Q1430" s="173"/>
      <c r="R1430" s="174">
        <f>SUM(R1431:R1461)</f>
        <v>0.2111808</v>
      </c>
      <c r="S1430" s="173"/>
      <c r="T1430" s="175">
        <f>SUM(T1431:T1461)</f>
        <v>0</v>
      </c>
      <c r="AR1430" s="176" t="s">
        <v>84</v>
      </c>
      <c r="AT1430" s="177" t="s">
        <v>76</v>
      </c>
      <c r="AU1430" s="177" t="s">
        <v>82</v>
      </c>
      <c r="AY1430" s="176" t="s">
        <v>150</v>
      </c>
      <c r="BK1430" s="178">
        <f>SUM(BK1431:BK1461)</f>
        <v>0</v>
      </c>
    </row>
    <row r="1431" spans="1:65" s="2" customFormat="1" ht="24.2" customHeight="1">
      <c r="A1431" s="34"/>
      <c r="B1431" s="35"/>
      <c r="C1431" s="181" t="s">
        <v>2287</v>
      </c>
      <c r="D1431" s="181" t="s">
        <v>152</v>
      </c>
      <c r="E1431" s="182" t="s">
        <v>2288</v>
      </c>
      <c r="F1431" s="183" t="s">
        <v>2289</v>
      </c>
      <c r="G1431" s="184" t="s">
        <v>182</v>
      </c>
      <c r="H1431" s="185">
        <v>10</v>
      </c>
      <c r="I1431" s="186"/>
      <c r="J1431" s="187">
        <f>ROUND(I1431*H1431,2)</f>
        <v>0</v>
      </c>
      <c r="K1431" s="183" t="s">
        <v>156</v>
      </c>
      <c r="L1431" s="39"/>
      <c r="M1431" s="188" t="s">
        <v>1</v>
      </c>
      <c r="N1431" s="189" t="s">
        <v>42</v>
      </c>
      <c r="O1431" s="71"/>
      <c r="P1431" s="190">
        <f>O1431*H1431</f>
        <v>0</v>
      </c>
      <c r="Q1431" s="190">
        <v>0</v>
      </c>
      <c r="R1431" s="190">
        <f>Q1431*H1431</f>
        <v>0</v>
      </c>
      <c r="S1431" s="190">
        <v>0</v>
      </c>
      <c r="T1431" s="191">
        <f>S1431*H1431</f>
        <v>0</v>
      </c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34"/>
      <c r="AR1431" s="192" t="s">
        <v>234</v>
      </c>
      <c r="AT1431" s="192" t="s">
        <v>152</v>
      </c>
      <c r="AU1431" s="192" t="s">
        <v>84</v>
      </c>
      <c r="AY1431" s="17" t="s">
        <v>150</v>
      </c>
      <c r="BE1431" s="193">
        <f>IF(N1431="základní",J1431,0)</f>
        <v>0</v>
      </c>
      <c r="BF1431" s="193">
        <f>IF(N1431="snížená",J1431,0)</f>
        <v>0</v>
      </c>
      <c r="BG1431" s="193">
        <f>IF(N1431="zákl. přenesená",J1431,0)</f>
        <v>0</v>
      </c>
      <c r="BH1431" s="193">
        <f>IF(N1431="sníž. přenesená",J1431,0)</f>
        <v>0</v>
      </c>
      <c r="BI1431" s="193">
        <f>IF(N1431="nulová",J1431,0)</f>
        <v>0</v>
      </c>
      <c r="BJ1431" s="17" t="s">
        <v>82</v>
      </c>
      <c r="BK1431" s="193">
        <f>ROUND(I1431*H1431,2)</f>
        <v>0</v>
      </c>
      <c r="BL1431" s="17" t="s">
        <v>234</v>
      </c>
      <c r="BM1431" s="192" t="s">
        <v>2290</v>
      </c>
    </row>
    <row r="1432" spans="1:65" s="2" customFormat="1" ht="24.2" customHeight="1">
      <c r="A1432" s="34"/>
      <c r="B1432" s="35"/>
      <c r="C1432" s="227" t="s">
        <v>2291</v>
      </c>
      <c r="D1432" s="227" t="s">
        <v>224</v>
      </c>
      <c r="E1432" s="228" t="s">
        <v>2292</v>
      </c>
      <c r="F1432" s="229" t="s">
        <v>2293</v>
      </c>
      <c r="G1432" s="230" t="s">
        <v>182</v>
      </c>
      <c r="H1432" s="231">
        <v>10</v>
      </c>
      <c r="I1432" s="232"/>
      <c r="J1432" s="233">
        <f>ROUND(I1432*H1432,2)</f>
        <v>0</v>
      </c>
      <c r="K1432" s="229" t="s">
        <v>1</v>
      </c>
      <c r="L1432" s="234"/>
      <c r="M1432" s="235" t="s">
        <v>1</v>
      </c>
      <c r="N1432" s="236" t="s">
        <v>42</v>
      </c>
      <c r="O1432" s="71"/>
      <c r="P1432" s="190">
        <f>O1432*H1432</f>
        <v>0</v>
      </c>
      <c r="Q1432" s="190">
        <v>1.5E-3</v>
      </c>
      <c r="R1432" s="190">
        <f>Q1432*H1432</f>
        <v>1.4999999999999999E-2</v>
      </c>
      <c r="S1432" s="190">
        <v>0</v>
      </c>
      <c r="T1432" s="191">
        <f>S1432*H1432</f>
        <v>0</v>
      </c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4"/>
      <c r="AR1432" s="192" t="s">
        <v>326</v>
      </c>
      <c r="AT1432" s="192" t="s">
        <v>224</v>
      </c>
      <c r="AU1432" s="192" t="s">
        <v>84</v>
      </c>
      <c r="AY1432" s="17" t="s">
        <v>150</v>
      </c>
      <c r="BE1432" s="193">
        <f>IF(N1432="základní",J1432,0)</f>
        <v>0</v>
      </c>
      <c r="BF1432" s="193">
        <f>IF(N1432="snížená",J1432,0)</f>
        <v>0</v>
      </c>
      <c r="BG1432" s="193">
        <f>IF(N1432="zákl. přenesená",J1432,0)</f>
        <v>0</v>
      </c>
      <c r="BH1432" s="193">
        <f>IF(N1432="sníž. přenesená",J1432,0)</f>
        <v>0</v>
      </c>
      <c r="BI1432" s="193">
        <f>IF(N1432="nulová",J1432,0)</f>
        <v>0</v>
      </c>
      <c r="BJ1432" s="17" t="s">
        <v>82</v>
      </c>
      <c r="BK1432" s="193">
        <f>ROUND(I1432*H1432,2)</f>
        <v>0</v>
      </c>
      <c r="BL1432" s="17" t="s">
        <v>234</v>
      </c>
      <c r="BM1432" s="192" t="s">
        <v>2294</v>
      </c>
    </row>
    <row r="1433" spans="1:65" s="2" customFormat="1" ht="21.75" customHeight="1">
      <c r="A1433" s="34"/>
      <c r="B1433" s="35"/>
      <c r="C1433" s="181" t="s">
        <v>2295</v>
      </c>
      <c r="D1433" s="181" t="s">
        <v>152</v>
      </c>
      <c r="E1433" s="182" t="s">
        <v>2296</v>
      </c>
      <c r="F1433" s="183" t="s">
        <v>2297</v>
      </c>
      <c r="G1433" s="184" t="s">
        <v>182</v>
      </c>
      <c r="H1433" s="185">
        <v>6</v>
      </c>
      <c r="I1433" s="186"/>
      <c r="J1433" s="187">
        <f>ROUND(I1433*H1433,2)</f>
        <v>0</v>
      </c>
      <c r="K1433" s="183" t="s">
        <v>156</v>
      </c>
      <c r="L1433" s="39"/>
      <c r="M1433" s="188" t="s">
        <v>1</v>
      </c>
      <c r="N1433" s="189" t="s">
        <v>42</v>
      </c>
      <c r="O1433" s="71"/>
      <c r="P1433" s="190">
        <f>O1433*H1433</f>
        <v>0</v>
      </c>
      <c r="Q1433" s="190">
        <v>0</v>
      </c>
      <c r="R1433" s="190">
        <f>Q1433*H1433</f>
        <v>0</v>
      </c>
      <c r="S1433" s="190">
        <v>0</v>
      </c>
      <c r="T1433" s="191">
        <f>S1433*H1433</f>
        <v>0</v>
      </c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R1433" s="192" t="s">
        <v>234</v>
      </c>
      <c r="AT1433" s="192" t="s">
        <v>152</v>
      </c>
      <c r="AU1433" s="192" t="s">
        <v>84</v>
      </c>
      <c r="AY1433" s="17" t="s">
        <v>150</v>
      </c>
      <c r="BE1433" s="193">
        <f>IF(N1433="základní",J1433,0)</f>
        <v>0</v>
      </c>
      <c r="BF1433" s="193">
        <f>IF(N1433="snížená",J1433,0)</f>
        <v>0</v>
      </c>
      <c r="BG1433" s="193">
        <f>IF(N1433="zákl. přenesená",J1433,0)</f>
        <v>0</v>
      </c>
      <c r="BH1433" s="193">
        <f>IF(N1433="sníž. přenesená",J1433,0)</f>
        <v>0</v>
      </c>
      <c r="BI1433" s="193">
        <f>IF(N1433="nulová",J1433,0)</f>
        <v>0</v>
      </c>
      <c r="BJ1433" s="17" t="s">
        <v>82</v>
      </c>
      <c r="BK1433" s="193">
        <f>ROUND(I1433*H1433,2)</f>
        <v>0</v>
      </c>
      <c r="BL1433" s="17" t="s">
        <v>234</v>
      </c>
      <c r="BM1433" s="192" t="s">
        <v>2298</v>
      </c>
    </row>
    <row r="1434" spans="1:65" s="14" customFormat="1" ht="11.25">
      <c r="B1434" s="205"/>
      <c r="C1434" s="206"/>
      <c r="D1434" s="196" t="s">
        <v>162</v>
      </c>
      <c r="E1434" s="207" t="s">
        <v>1</v>
      </c>
      <c r="F1434" s="208" t="s">
        <v>2299</v>
      </c>
      <c r="G1434" s="206"/>
      <c r="H1434" s="209">
        <v>6</v>
      </c>
      <c r="I1434" s="210"/>
      <c r="J1434" s="206"/>
      <c r="K1434" s="206"/>
      <c r="L1434" s="211"/>
      <c r="M1434" s="212"/>
      <c r="N1434" s="213"/>
      <c r="O1434" s="213"/>
      <c r="P1434" s="213"/>
      <c r="Q1434" s="213"/>
      <c r="R1434" s="213"/>
      <c r="S1434" s="213"/>
      <c r="T1434" s="214"/>
      <c r="AT1434" s="215" t="s">
        <v>162</v>
      </c>
      <c r="AU1434" s="215" t="s">
        <v>84</v>
      </c>
      <c r="AV1434" s="14" t="s">
        <v>84</v>
      </c>
      <c r="AW1434" s="14" t="s">
        <v>32</v>
      </c>
      <c r="AX1434" s="14" t="s">
        <v>82</v>
      </c>
      <c r="AY1434" s="215" t="s">
        <v>150</v>
      </c>
    </row>
    <row r="1435" spans="1:65" s="2" customFormat="1" ht="24.2" customHeight="1">
      <c r="A1435" s="34"/>
      <c r="B1435" s="35"/>
      <c r="C1435" s="227" t="s">
        <v>2300</v>
      </c>
      <c r="D1435" s="227" t="s">
        <v>224</v>
      </c>
      <c r="E1435" s="228" t="s">
        <v>2301</v>
      </c>
      <c r="F1435" s="229" t="s">
        <v>2302</v>
      </c>
      <c r="G1435" s="230" t="s">
        <v>182</v>
      </c>
      <c r="H1435" s="231">
        <v>2</v>
      </c>
      <c r="I1435" s="232"/>
      <c r="J1435" s="233">
        <f>ROUND(I1435*H1435,2)</f>
        <v>0</v>
      </c>
      <c r="K1435" s="229" t="s">
        <v>156</v>
      </c>
      <c r="L1435" s="234"/>
      <c r="M1435" s="235" t="s">
        <v>1</v>
      </c>
      <c r="N1435" s="236" t="s">
        <v>42</v>
      </c>
      <c r="O1435" s="71"/>
      <c r="P1435" s="190">
        <f>O1435*H1435</f>
        <v>0</v>
      </c>
      <c r="Q1435" s="190">
        <v>2.2000000000000001E-4</v>
      </c>
      <c r="R1435" s="190">
        <f>Q1435*H1435</f>
        <v>4.4000000000000002E-4</v>
      </c>
      <c r="S1435" s="190">
        <v>0</v>
      </c>
      <c r="T1435" s="191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192" t="s">
        <v>326</v>
      </c>
      <c r="AT1435" s="192" t="s">
        <v>224</v>
      </c>
      <c r="AU1435" s="192" t="s">
        <v>84</v>
      </c>
      <c r="AY1435" s="17" t="s">
        <v>150</v>
      </c>
      <c r="BE1435" s="193">
        <f>IF(N1435="základní",J1435,0)</f>
        <v>0</v>
      </c>
      <c r="BF1435" s="193">
        <f>IF(N1435="snížená",J1435,0)</f>
        <v>0</v>
      </c>
      <c r="BG1435" s="193">
        <f>IF(N1435="zákl. přenesená",J1435,0)</f>
        <v>0</v>
      </c>
      <c r="BH1435" s="193">
        <f>IF(N1435="sníž. přenesená",J1435,0)</f>
        <v>0</v>
      </c>
      <c r="BI1435" s="193">
        <f>IF(N1435="nulová",J1435,0)</f>
        <v>0</v>
      </c>
      <c r="BJ1435" s="17" t="s">
        <v>82</v>
      </c>
      <c r="BK1435" s="193">
        <f>ROUND(I1435*H1435,2)</f>
        <v>0</v>
      </c>
      <c r="BL1435" s="17" t="s">
        <v>234</v>
      </c>
      <c r="BM1435" s="192" t="s">
        <v>2303</v>
      </c>
    </row>
    <row r="1436" spans="1:65" s="2" customFormat="1" ht="24.2" customHeight="1">
      <c r="A1436" s="34"/>
      <c r="B1436" s="35"/>
      <c r="C1436" s="227" t="s">
        <v>2304</v>
      </c>
      <c r="D1436" s="227" t="s">
        <v>224</v>
      </c>
      <c r="E1436" s="228" t="s">
        <v>2305</v>
      </c>
      <c r="F1436" s="229" t="s">
        <v>2306</v>
      </c>
      <c r="G1436" s="230" t="s">
        <v>182</v>
      </c>
      <c r="H1436" s="231">
        <v>6</v>
      </c>
      <c r="I1436" s="232"/>
      <c r="J1436" s="233">
        <f>ROUND(I1436*H1436,2)</f>
        <v>0</v>
      </c>
      <c r="K1436" s="229" t="s">
        <v>156</v>
      </c>
      <c r="L1436" s="234"/>
      <c r="M1436" s="235" t="s">
        <v>1</v>
      </c>
      <c r="N1436" s="236" t="s">
        <v>42</v>
      </c>
      <c r="O1436" s="71"/>
      <c r="P1436" s="190">
        <f>O1436*H1436</f>
        <v>0</v>
      </c>
      <c r="Q1436" s="190">
        <v>4.0000000000000002E-4</v>
      </c>
      <c r="R1436" s="190">
        <f>Q1436*H1436</f>
        <v>2.4000000000000002E-3</v>
      </c>
      <c r="S1436" s="190">
        <v>0</v>
      </c>
      <c r="T1436" s="191">
        <f>S1436*H1436</f>
        <v>0</v>
      </c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R1436" s="192" t="s">
        <v>326</v>
      </c>
      <c r="AT1436" s="192" t="s">
        <v>224</v>
      </c>
      <c r="AU1436" s="192" t="s">
        <v>84</v>
      </c>
      <c r="AY1436" s="17" t="s">
        <v>150</v>
      </c>
      <c r="BE1436" s="193">
        <f>IF(N1436="základní",J1436,0)</f>
        <v>0</v>
      </c>
      <c r="BF1436" s="193">
        <f>IF(N1436="snížená",J1436,0)</f>
        <v>0</v>
      </c>
      <c r="BG1436" s="193">
        <f>IF(N1436="zákl. přenesená",J1436,0)</f>
        <v>0</v>
      </c>
      <c r="BH1436" s="193">
        <f>IF(N1436="sníž. přenesená",J1436,0)</f>
        <v>0</v>
      </c>
      <c r="BI1436" s="193">
        <f>IF(N1436="nulová",J1436,0)</f>
        <v>0</v>
      </c>
      <c r="BJ1436" s="17" t="s">
        <v>82</v>
      </c>
      <c r="BK1436" s="193">
        <f>ROUND(I1436*H1436,2)</f>
        <v>0</v>
      </c>
      <c r="BL1436" s="17" t="s">
        <v>234</v>
      </c>
      <c r="BM1436" s="192" t="s">
        <v>2307</v>
      </c>
    </row>
    <row r="1437" spans="1:65" s="2" customFormat="1" ht="24.2" customHeight="1">
      <c r="A1437" s="34"/>
      <c r="B1437" s="35"/>
      <c r="C1437" s="181" t="s">
        <v>2308</v>
      </c>
      <c r="D1437" s="181" t="s">
        <v>152</v>
      </c>
      <c r="E1437" s="182" t="s">
        <v>2309</v>
      </c>
      <c r="F1437" s="183" t="s">
        <v>2310</v>
      </c>
      <c r="G1437" s="184" t="s">
        <v>394</v>
      </c>
      <c r="H1437" s="185">
        <v>4.4000000000000004</v>
      </c>
      <c r="I1437" s="186"/>
      <c r="J1437" s="187">
        <f>ROUND(I1437*H1437,2)</f>
        <v>0</v>
      </c>
      <c r="K1437" s="183" t="s">
        <v>156</v>
      </c>
      <c r="L1437" s="39"/>
      <c r="M1437" s="188" t="s">
        <v>1</v>
      </c>
      <c r="N1437" s="189" t="s">
        <v>42</v>
      </c>
      <c r="O1437" s="71"/>
      <c r="P1437" s="190">
        <f>O1437*H1437</f>
        <v>0</v>
      </c>
      <c r="Q1437" s="190">
        <v>0</v>
      </c>
      <c r="R1437" s="190">
        <f>Q1437*H1437</f>
        <v>0</v>
      </c>
      <c r="S1437" s="190">
        <v>0</v>
      </c>
      <c r="T1437" s="191">
        <f>S1437*H1437</f>
        <v>0</v>
      </c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R1437" s="192" t="s">
        <v>234</v>
      </c>
      <c r="AT1437" s="192" t="s">
        <v>152</v>
      </c>
      <c r="AU1437" s="192" t="s">
        <v>84</v>
      </c>
      <c r="AY1437" s="17" t="s">
        <v>150</v>
      </c>
      <c r="BE1437" s="193">
        <f>IF(N1437="základní",J1437,0)</f>
        <v>0</v>
      </c>
      <c r="BF1437" s="193">
        <f>IF(N1437="snížená",J1437,0)</f>
        <v>0</v>
      </c>
      <c r="BG1437" s="193">
        <f>IF(N1437="zákl. přenesená",J1437,0)</f>
        <v>0</v>
      </c>
      <c r="BH1437" s="193">
        <f>IF(N1437="sníž. přenesená",J1437,0)</f>
        <v>0</v>
      </c>
      <c r="BI1437" s="193">
        <f>IF(N1437="nulová",J1437,0)</f>
        <v>0</v>
      </c>
      <c r="BJ1437" s="17" t="s">
        <v>82</v>
      </c>
      <c r="BK1437" s="193">
        <f>ROUND(I1437*H1437,2)</f>
        <v>0</v>
      </c>
      <c r="BL1437" s="17" t="s">
        <v>234</v>
      </c>
      <c r="BM1437" s="192" t="s">
        <v>2311</v>
      </c>
    </row>
    <row r="1438" spans="1:65" s="2" customFormat="1" ht="16.5" customHeight="1">
      <c r="A1438" s="34"/>
      <c r="B1438" s="35"/>
      <c r="C1438" s="227" t="s">
        <v>2312</v>
      </c>
      <c r="D1438" s="227" t="s">
        <v>224</v>
      </c>
      <c r="E1438" s="228" t="s">
        <v>2313</v>
      </c>
      <c r="F1438" s="229" t="s">
        <v>2314</v>
      </c>
      <c r="G1438" s="230" t="s">
        <v>394</v>
      </c>
      <c r="H1438" s="231">
        <v>5.28</v>
      </c>
      <c r="I1438" s="232"/>
      <c r="J1438" s="233">
        <f>ROUND(I1438*H1438,2)</f>
        <v>0</v>
      </c>
      <c r="K1438" s="229" t="s">
        <v>156</v>
      </c>
      <c r="L1438" s="234"/>
      <c r="M1438" s="235" t="s">
        <v>1</v>
      </c>
      <c r="N1438" s="236" t="s">
        <v>42</v>
      </c>
      <c r="O1438" s="71"/>
      <c r="P1438" s="190">
        <f>O1438*H1438</f>
        <v>0</v>
      </c>
      <c r="Q1438" s="190">
        <v>2.4599999999999999E-3</v>
      </c>
      <c r="R1438" s="190">
        <f>Q1438*H1438</f>
        <v>1.29888E-2</v>
      </c>
      <c r="S1438" s="190">
        <v>0</v>
      </c>
      <c r="T1438" s="191">
        <f>S1438*H1438</f>
        <v>0</v>
      </c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R1438" s="192" t="s">
        <v>326</v>
      </c>
      <c r="AT1438" s="192" t="s">
        <v>224</v>
      </c>
      <c r="AU1438" s="192" t="s">
        <v>84</v>
      </c>
      <c r="AY1438" s="17" t="s">
        <v>150</v>
      </c>
      <c r="BE1438" s="193">
        <f>IF(N1438="základní",J1438,0)</f>
        <v>0</v>
      </c>
      <c r="BF1438" s="193">
        <f>IF(N1438="snížená",J1438,0)</f>
        <v>0</v>
      </c>
      <c r="BG1438" s="193">
        <f>IF(N1438="zákl. přenesená",J1438,0)</f>
        <v>0</v>
      </c>
      <c r="BH1438" s="193">
        <f>IF(N1438="sníž. přenesená",J1438,0)</f>
        <v>0</v>
      </c>
      <c r="BI1438" s="193">
        <f>IF(N1438="nulová",J1438,0)</f>
        <v>0</v>
      </c>
      <c r="BJ1438" s="17" t="s">
        <v>82</v>
      </c>
      <c r="BK1438" s="193">
        <f>ROUND(I1438*H1438,2)</f>
        <v>0</v>
      </c>
      <c r="BL1438" s="17" t="s">
        <v>234</v>
      </c>
      <c r="BM1438" s="192" t="s">
        <v>2315</v>
      </c>
    </row>
    <row r="1439" spans="1:65" s="14" customFormat="1" ht="11.25">
      <c r="B1439" s="205"/>
      <c r="C1439" s="206"/>
      <c r="D1439" s="196" t="s">
        <v>162</v>
      </c>
      <c r="E1439" s="206"/>
      <c r="F1439" s="208" t="s">
        <v>2316</v>
      </c>
      <c r="G1439" s="206"/>
      <c r="H1439" s="209">
        <v>5.28</v>
      </c>
      <c r="I1439" s="210"/>
      <c r="J1439" s="206"/>
      <c r="K1439" s="206"/>
      <c r="L1439" s="211"/>
      <c r="M1439" s="212"/>
      <c r="N1439" s="213"/>
      <c r="O1439" s="213"/>
      <c r="P1439" s="213"/>
      <c r="Q1439" s="213"/>
      <c r="R1439" s="213"/>
      <c r="S1439" s="213"/>
      <c r="T1439" s="214"/>
      <c r="AT1439" s="215" t="s">
        <v>162</v>
      </c>
      <c r="AU1439" s="215" t="s">
        <v>84</v>
      </c>
      <c r="AV1439" s="14" t="s">
        <v>84</v>
      </c>
      <c r="AW1439" s="14" t="s">
        <v>4</v>
      </c>
      <c r="AX1439" s="14" t="s">
        <v>82</v>
      </c>
      <c r="AY1439" s="215" t="s">
        <v>150</v>
      </c>
    </row>
    <row r="1440" spans="1:65" s="2" customFormat="1" ht="33" customHeight="1">
      <c r="A1440" s="34"/>
      <c r="B1440" s="35"/>
      <c r="C1440" s="181" t="s">
        <v>2317</v>
      </c>
      <c r="D1440" s="181" t="s">
        <v>152</v>
      </c>
      <c r="E1440" s="182" t="s">
        <v>2318</v>
      </c>
      <c r="F1440" s="183" t="s">
        <v>2319</v>
      </c>
      <c r="G1440" s="184" t="s">
        <v>182</v>
      </c>
      <c r="H1440" s="185">
        <v>3</v>
      </c>
      <c r="I1440" s="186"/>
      <c r="J1440" s="187">
        <f t="shared" ref="J1440:J1450" si="90">ROUND(I1440*H1440,2)</f>
        <v>0</v>
      </c>
      <c r="K1440" s="183" t="s">
        <v>156</v>
      </c>
      <c r="L1440" s="39"/>
      <c r="M1440" s="188" t="s">
        <v>1</v>
      </c>
      <c r="N1440" s="189" t="s">
        <v>42</v>
      </c>
      <c r="O1440" s="71"/>
      <c r="P1440" s="190">
        <f t="shared" ref="P1440:P1450" si="91">O1440*H1440</f>
        <v>0</v>
      </c>
      <c r="Q1440" s="190">
        <v>0</v>
      </c>
      <c r="R1440" s="190">
        <f t="shared" ref="R1440:R1450" si="92">Q1440*H1440</f>
        <v>0</v>
      </c>
      <c r="S1440" s="190">
        <v>0</v>
      </c>
      <c r="T1440" s="191">
        <f t="shared" ref="T1440:T1450" si="93">S1440*H1440</f>
        <v>0</v>
      </c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  <c r="AR1440" s="192" t="s">
        <v>234</v>
      </c>
      <c r="AT1440" s="192" t="s">
        <v>152</v>
      </c>
      <c r="AU1440" s="192" t="s">
        <v>84</v>
      </c>
      <c r="AY1440" s="17" t="s">
        <v>150</v>
      </c>
      <c r="BE1440" s="193">
        <f t="shared" ref="BE1440:BE1450" si="94">IF(N1440="základní",J1440,0)</f>
        <v>0</v>
      </c>
      <c r="BF1440" s="193">
        <f t="shared" ref="BF1440:BF1450" si="95">IF(N1440="snížená",J1440,0)</f>
        <v>0</v>
      </c>
      <c r="BG1440" s="193">
        <f t="shared" ref="BG1440:BG1450" si="96">IF(N1440="zákl. přenesená",J1440,0)</f>
        <v>0</v>
      </c>
      <c r="BH1440" s="193">
        <f t="shared" ref="BH1440:BH1450" si="97">IF(N1440="sníž. přenesená",J1440,0)</f>
        <v>0</v>
      </c>
      <c r="BI1440" s="193">
        <f t="shared" ref="BI1440:BI1450" si="98">IF(N1440="nulová",J1440,0)</f>
        <v>0</v>
      </c>
      <c r="BJ1440" s="17" t="s">
        <v>82</v>
      </c>
      <c r="BK1440" s="193">
        <f t="shared" ref="BK1440:BK1450" si="99">ROUND(I1440*H1440,2)</f>
        <v>0</v>
      </c>
      <c r="BL1440" s="17" t="s">
        <v>234</v>
      </c>
      <c r="BM1440" s="192" t="s">
        <v>2320</v>
      </c>
    </row>
    <row r="1441" spans="1:65" s="2" customFormat="1" ht="16.5" customHeight="1">
      <c r="A1441" s="34"/>
      <c r="B1441" s="35"/>
      <c r="C1441" s="227" t="s">
        <v>2321</v>
      </c>
      <c r="D1441" s="227" t="s">
        <v>224</v>
      </c>
      <c r="E1441" s="228" t="s">
        <v>2322</v>
      </c>
      <c r="F1441" s="229" t="s">
        <v>2323</v>
      </c>
      <c r="G1441" s="230" t="s">
        <v>182</v>
      </c>
      <c r="H1441" s="231">
        <v>3</v>
      </c>
      <c r="I1441" s="232"/>
      <c r="J1441" s="233">
        <f t="shared" si="90"/>
        <v>0</v>
      </c>
      <c r="K1441" s="229" t="s">
        <v>156</v>
      </c>
      <c r="L1441" s="234"/>
      <c r="M1441" s="235" t="s">
        <v>1</v>
      </c>
      <c r="N1441" s="236" t="s">
        <v>42</v>
      </c>
      <c r="O1441" s="71"/>
      <c r="P1441" s="190">
        <f t="shared" si="91"/>
        <v>0</v>
      </c>
      <c r="Q1441" s="190">
        <v>7.28E-3</v>
      </c>
      <c r="R1441" s="190">
        <f t="shared" si="92"/>
        <v>2.1839999999999998E-2</v>
      </c>
      <c r="S1441" s="190">
        <v>0</v>
      </c>
      <c r="T1441" s="191">
        <f t="shared" si="93"/>
        <v>0</v>
      </c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R1441" s="192" t="s">
        <v>326</v>
      </c>
      <c r="AT1441" s="192" t="s">
        <v>224</v>
      </c>
      <c r="AU1441" s="192" t="s">
        <v>84</v>
      </c>
      <c r="AY1441" s="17" t="s">
        <v>150</v>
      </c>
      <c r="BE1441" s="193">
        <f t="shared" si="94"/>
        <v>0</v>
      </c>
      <c r="BF1441" s="193">
        <f t="shared" si="95"/>
        <v>0</v>
      </c>
      <c r="BG1441" s="193">
        <f t="shared" si="96"/>
        <v>0</v>
      </c>
      <c r="BH1441" s="193">
        <f t="shared" si="97"/>
        <v>0</v>
      </c>
      <c r="BI1441" s="193">
        <f t="shared" si="98"/>
        <v>0</v>
      </c>
      <c r="BJ1441" s="17" t="s">
        <v>82</v>
      </c>
      <c r="BK1441" s="193">
        <f t="shared" si="99"/>
        <v>0</v>
      </c>
      <c r="BL1441" s="17" t="s">
        <v>234</v>
      </c>
      <c r="BM1441" s="192" t="s">
        <v>2324</v>
      </c>
    </row>
    <row r="1442" spans="1:65" s="2" customFormat="1" ht="33" customHeight="1">
      <c r="A1442" s="34"/>
      <c r="B1442" s="35"/>
      <c r="C1442" s="181" t="s">
        <v>2325</v>
      </c>
      <c r="D1442" s="181" t="s">
        <v>152</v>
      </c>
      <c r="E1442" s="182" t="s">
        <v>2326</v>
      </c>
      <c r="F1442" s="183" t="s">
        <v>2327</v>
      </c>
      <c r="G1442" s="184" t="s">
        <v>182</v>
      </c>
      <c r="H1442" s="185">
        <v>4</v>
      </c>
      <c r="I1442" s="186"/>
      <c r="J1442" s="187">
        <f t="shared" si="90"/>
        <v>0</v>
      </c>
      <c r="K1442" s="183" t="s">
        <v>156</v>
      </c>
      <c r="L1442" s="39"/>
      <c r="M1442" s="188" t="s">
        <v>1</v>
      </c>
      <c r="N1442" s="189" t="s">
        <v>42</v>
      </c>
      <c r="O1442" s="71"/>
      <c r="P1442" s="190">
        <f t="shared" si="91"/>
        <v>0</v>
      </c>
      <c r="Q1442" s="190">
        <v>0</v>
      </c>
      <c r="R1442" s="190">
        <f t="shared" si="92"/>
        <v>0</v>
      </c>
      <c r="S1442" s="190">
        <v>0</v>
      </c>
      <c r="T1442" s="191">
        <f t="shared" si="93"/>
        <v>0</v>
      </c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R1442" s="192" t="s">
        <v>234</v>
      </c>
      <c r="AT1442" s="192" t="s">
        <v>152</v>
      </c>
      <c r="AU1442" s="192" t="s">
        <v>84</v>
      </c>
      <c r="AY1442" s="17" t="s">
        <v>150</v>
      </c>
      <c r="BE1442" s="193">
        <f t="shared" si="94"/>
        <v>0</v>
      </c>
      <c r="BF1442" s="193">
        <f t="shared" si="95"/>
        <v>0</v>
      </c>
      <c r="BG1442" s="193">
        <f t="shared" si="96"/>
        <v>0</v>
      </c>
      <c r="BH1442" s="193">
        <f t="shared" si="97"/>
        <v>0</v>
      </c>
      <c r="BI1442" s="193">
        <f t="shared" si="98"/>
        <v>0</v>
      </c>
      <c r="BJ1442" s="17" t="s">
        <v>82</v>
      </c>
      <c r="BK1442" s="193">
        <f t="shared" si="99"/>
        <v>0</v>
      </c>
      <c r="BL1442" s="17" t="s">
        <v>234</v>
      </c>
      <c r="BM1442" s="192" t="s">
        <v>2328</v>
      </c>
    </row>
    <row r="1443" spans="1:65" s="2" customFormat="1" ht="16.5" customHeight="1">
      <c r="A1443" s="34"/>
      <c r="B1443" s="35"/>
      <c r="C1443" s="227" t="s">
        <v>2329</v>
      </c>
      <c r="D1443" s="227" t="s">
        <v>224</v>
      </c>
      <c r="E1443" s="228" t="s">
        <v>2330</v>
      </c>
      <c r="F1443" s="229" t="s">
        <v>2331</v>
      </c>
      <c r="G1443" s="230" t="s">
        <v>182</v>
      </c>
      <c r="H1443" s="231">
        <v>4</v>
      </c>
      <c r="I1443" s="232"/>
      <c r="J1443" s="233">
        <f t="shared" si="90"/>
        <v>0</v>
      </c>
      <c r="K1443" s="229" t="s">
        <v>156</v>
      </c>
      <c r="L1443" s="234"/>
      <c r="M1443" s="235" t="s">
        <v>1</v>
      </c>
      <c r="N1443" s="236" t="s">
        <v>42</v>
      </c>
      <c r="O1443" s="71"/>
      <c r="P1443" s="190">
        <f t="shared" si="91"/>
        <v>0</v>
      </c>
      <c r="Q1443" s="190">
        <v>3.8E-3</v>
      </c>
      <c r="R1443" s="190">
        <f t="shared" si="92"/>
        <v>1.52E-2</v>
      </c>
      <c r="S1443" s="190">
        <v>0</v>
      </c>
      <c r="T1443" s="191">
        <f t="shared" si="93"/>
        <v>0</v>
      </c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R1443" s="192" t="s">
        <v>326</v>
      </c>
      <c r="AT1443" s="192" t="s">
        <v>224</v>
      </c>
      <c r="AU1443" s="192" t="s">
        <v>84</v>
      </c>
      <c r="AY1443" s="17" t="s">
        <v>150</v>
      </c>
      <c r="BE1443" s="193">
        <f t="shared" si="94"/>
        <v>0</v>
      </c>
      <c r="BF1443" s="193">
        <f t="shared" si="95"/>
        <v>0</v>
      </c>
      <c r="BG1443" s="193">
        <f t="shared" si="96"/>
        <v>0</v>
      </c>
      <c r="BH1443" s="193">
        <f t="shared" si="97"/>
        <v>0</v>
      </c>
      <c r="BI1443" s="193">
        <f t="shared" si="98"/>
        <v>0</v>
      </c>
      <c r="BJ1443" s="17" t="s">
        <v>82</v>
      </c>
      <c r="BK1443" s="193">
        <f t="shared" si="99"/>
        <v>0</v>
      </c>
      <c r="BL1443" s="17" t="s">
        <v>234</v>
      </c>
      <c r="BM1443" s="192" t="s">
        <v>2332</v>
      </c>
    </row>
    <row r="1444" spans="1:65" s="2" customFormat="1" ht="33" customHeight="1">
      <c r="A1444" s="34"/>
      <c r="B1444" s="35"/>
      <c r="C1444" s="181" t="s">
        <v>2333</v>
      </c>
      <c r="D1444" s="181" t="s">
        <v>152</v>
      </c>
      <c r="E1444" s="182" t="s">
        <v>2334</v>
      </c>
      <c r="F1444" s="183" t="s">
        <v>2335</v>
      </c>
      <c r="G1444" s="184" t="s">
        <v>182</v>
      </c>
      <c r="H1444" s="185">
        <v>1</v>
      </c>
      <c r="I1444" s="186"/>
      <c r="J1444" s="187">
        <f t="shared" si="90"/>
        <v>0</v>
      </c>
      <c r="K1444" s="183" t="s">
        <v>156</v>
      </c>
      <c r="L1444" s="39"/>
      <c r="M1444" s="188" t="s">
        <v>1</v>
      </c>
      <c r="N1444" s="189" t="s">
        <v>42</v>
      </c>
      <c r="O1444" s="71"/>
      <c r="P1444" s="190">
        <f t="shared" si="91"/>
        <v>0</v>
      </c>
      <c r="Q1444" s="190">
        <v>0</v>
      </c>
      <c r="R1444" s="190">
        <f t="shared" si="92"/>
        <v>0</v>
      </c>
      <c r="S1444" s="190">
        <v>0</v>
      </c>
      <c r="T1444" s="191">
        <f t="shared" si="93"/>
        <v>0</v>
      </c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  <c r="AR1444" s="192" t="s">
        <v>234</v>
      </c>
      <c r="AT1444" s="192" t="s">
        <v>152</v>
      </c>
      <c r="AU1444" s="192" t="s">
        <v>84</v>
      </c>
      <c r="AY1444" s="17" t="s">
        <v>150</v>
      </c>
      <c r="BE1444" s="193">
        <f t="shared" si="94"/>
        <v>0</v>
      </c>
      <c r="BF1444" s="193">
        <f t="shared" si="95"/>
        <v>0</v>
      </c>
      <c r="BG1444" s="193">
        <f t="shared" si="96"/>
        <v>0</v>
      </c>
      <c r="BH1444" s="193">
        <f t="shared" si="97"/>
        <v>0</v>
      </c>
      <c r="BI1444" s="193">
        <f t="shared" si="98"/>
        <v>0</v>
      </c>
      <c r="BJ1444" s="17" t="s">
        <v>82</v>
      </c>
      <c r="BK1444" s="193">
        <f t="shared" si="99"/>
        <v>0</v>
      </c>
      <c r="BL1444" s="17" t="s">
        <v>234</v>
      </c>
      <c r="BM1444" s="192" t="s">
        <v>2336</v>
      </c>
    </row>
    <row r="1445" spans="1:65" s="2" customFormat="1" ht="16.5" customHeight="1">
      <c r="A1445" s="34"/>
      <c r="B1445" s="35"/>
      <c r="C1445" s="227" t="s">
        <v>2337</v>
      </c>
      <c r="D1445" s="227" t="s">
        <v>224</v>
      </c>
      <c r="E1445" s="228" t="s">
        <v>2338</v>
      </c>
      <c r="F1445" s="229" t="s">
        <v>2339</v>
      </c>
      <c r="G1445" s="230" t="s">
        <v>182</v>
      </c>
      <c r="H1445" s="231">
        <v>1</v>
      </c>
      <c r="I1445" s="232"/>
      <c r="J1445" s="233">
        <f t="shared" si="90"/>
        <v>0</v>
      </c>
      <c r="K1445" s="229" t="s">
        <v>156</v>
      </c>
      <c r="L1445" s="234"/>
      <c r="M1445" s="235" t="s">
        <v>1</v>
      </c>
      <c r="N1445" s="236" t="s">
        <v>42</v>
      </c>
      <c r="O1445" s="71"/>
      <c r="P1445" s="190">
        <f t="shared" si="91"/>
        <v>0</v>
      </c>
      <c r="Q1445" s="190">
        <v>4.0000000000000002E-4</v>
      </c>
      <c r="R1445" s="190">
        <f t="shared" si="92"/>
        <v>4.0000000000000002E-4</v>
      </c>
      <c r="S1445" s="190">
        <v>0</v>
      </c>
      <c r="T1445" s="191">
        <f t="shared" si="93"/>
        <v>0</v>
      </c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R1445" s="192" t="s">
        <v>326</v>
      </c>
      <c r="AT1445" s="192" t="s">
        <v>224</v>
      </c>
      <c r="AU1445" s="192" t="s">
        <v>84</v>
      </c>
      <c r="AY1445" s="17" t="s">
        <v>150</v>
      </c>
      <c r="BE1445" s="193">
        <f t="shared" si="94"/>
        <v>0</v>
      </c>
      <c r="BF1445" s="193">
        <f t="shared" si="95"/>
        <v>0</v>
      </c>
      <c r="BG1445" s="193">
        <f t="shared" si="96"/>
        <v>0</v>
      </c>
      <c r="BH1445" s="193">
        <f t="shared" si="97"/>
        <v>0</v>
      </c>
      <c r="BI1445" s="193">
        <f t="shared" si="98"/>
        <v>0</v>
      </c>
      <c r="BJ1445" s="17" t="s">
        <v>82</v>
      </c>
      <c r="BK1445" s="193">
        <f t="shared" si="99"/>
        <v>0</v>
      </c>
      <c r="BL1445" s="17" t="s">
        <v>234</v>
      </c>
      <c r="BM1445" s="192" t="s">
        <v>2340</v>
      </c>
    </row>
    <row r="1446" spans="1:65" s="2" customFormat="1" ht="33" customHeight="1">
      <c r="A1446" s="34"/>
      <c r="B1446" s="35"/>
      <c r="C1446" s="181" t="s">
        <v>2341</v>
      </c>
      <c r="D1446" s="181" t="s">
        <v>152</v>
      </c>
      <c r="E1446" s="182" t="s">
        <v>2342</v>
      </c>
      <c r="F1446" s="183" t="s">
        <v>2343</v>
      </c>
      <c r="G1446" s="184" t="s">
        <v>182</v>
      </c>
      <c r="H1446" s="185">
        <v>7</v>
      </c>
      <c r="I1446" s="186"/>
      <c r="J1446" s="187">
        <f t="shared" si="90"/>
        <v>0</v>
      </c>
      <c r="K1446" s="183" t="s">
        <v>156</v>
      </c>
      <c r="L1446" s="39"/>
      <c r="M1446" s="188" t="s">
        <v>1</v>
      </c>
      <c r="N1446" s="189" t="s">
        <v>42</v>
      </c>
      <c r="O1446" s="71"/>
      <c r="P1446" s="190">
        <f t="shared" si="91"/>
        <v>0</v>
      </c>
      <c r="Q1446" s="190">
        <v>0</v>
      </c>
      <c r="R1446" s="190">
        <f t="shared" si="92"/>
        <v>0</v>
      </c>
      <c r="S1446" s="190">
        <v>0</v>
      </c>
      <c r="T1446" s="191">
        <f t="shared" si="93"/>
        <v>0</v>
      </c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R1446" s="192" t="s">
        <v>234</v>
      </c>
      <c r="AT1446" s="192" t="s">
        <v>152</v>
      </c>
      <c r="AU1446" s="192" t="s">
        <v>84</v>
      </c>
      <c r="AY1446" s="17" t="s">
        <v>150</v>
      </c>
      <c r="BE1446" s="193">
        <f t="shared" si="94"/>
        <v>0</v>
      </c>
      <c r="BF1446" s="193">
        <f t="shared" si="95"/>
        <v>0</v>
      </c>
      <c r="BG1446" s="193">
        <f t="shared" si="96"/>
        <v>0</v>
      </c>
      <c r="BH1446" s="193">
        <f t="shared" si="97"/>
        <v>0</v>
      </c>
      <c r="BI1446" s="193">
        <f t="shared" si="98"/>
        <v>0</v>
      </c>
      <c r="BJ1446" s="17" t="s">
        <v>82</v>
      </c>
      <c r="BK1446" s="193">
        <f t="shared" si="99"/>
        <v>0</v>
      </c>
      <c r="BL1446" s="17" t="s">
        <v>234</v>
      </c>
      <c r="BM1446" s="192" t="s">
        <v>2344</v>
      </c>
    </row>
    <row r="1447" spans="1:65" s="2" customFormat="1" ht="16.5" customHeight="1">
      <c r="A1447" s="34"/>
      <c r="B1447" s="35"/>
      <c r="C1447" s="227" t="s">
        <v>2345</v>
      </c>
      <c r="D1447" s="227" t="s">
        <v>224</v>
      </c>
      <c r="E1447" s="228" t="s">
        <v>2346</v>
      </c>
      <c r="F1447" s="229" t="s">
        <v>2347</v>
      </c>
      <c r="G1447" s="230" t="s">
        <v>182</v>
      </c>
      <c r="H1447" s="231">
        <v>6</v>
      </c>
      <c r="I1447" s="232"/>
      <c r="J1447" s="233">
        <f t="shared" si="90"/>
        <v>0</v>
      </c>
      <c r="K1447" s="229" t="s">
        <v>156</v>
      </c>
      <c r="L1447" s="234"/>
      <c r="M1447" s="235" t="s">
        <v>1</v>
      </c>
      <c r="N1447" s="236" t="s">
        <v>42</v>
      </c>
      <c r="O1447" s="71"/>
      <c r="P1447" s="190">
        <f t="shared" si="91"/>
        <v>0</v>
      </c>
      <c r="Q1447" s="190">
        <v>6.9999999999999999E-4</v>
      </c>
      <c r="R1447" s="190">
        <f t="shared" si="92"/>
        <v>4.1999999999999997E-3</v>
      </c>
      <c r="S1447" s="190">
        <v>0</v>
      </c>
      <c r="T1447" s="191">
        <f t="shared" si="93"/>
        <v>0</v>
      </c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R1447" s="192" t="s">
        <v>326</v>
      </c>
      <c r="AT1447" s="192" t="s">
        <v>224</v>
      </c>
      <c r="AU1447" s="192" t="s">
        <v>84</v>
      </c>
      <c r="AY1447" s="17" t="s">
        <v>150</v>
      </c>
      <c r="BE1447" s="193">
        <f t="shared" si="94"/>
        <v>0</v>
      </c>
      <c r="BF1447" s="193">
        <f t="shared" si="95"/>
        <v>0</v>
      </c>
      <c r="BG1447" s="193">
        <f t="shared" si="96"/>
        <v>0</v>
      </c>
      <c r="BH1447" s="193">
        <f t="shared" si="97"/>
        <v>0</v>
      </c>
      <c r="BI1447" s="193">
        <f t="shared" si="98"/>
        <v>0</v>
      </c>
      <c r="BJ1447" s="17" t="s">
        <v>82</v>
      </c>
      <c r="BK1447" s="193">
        <f t="shared" si="99"/>
        <v>0</v>
      </c>
      <c r="BL1447" s="17" t="s">
        <v>234</v>
      </c>
      <c r="BM1447" s="192" t="s">
        <v>2348</v>
      </c>
    </row>
    <row r="1448" spans="1:65" s="2" customFormat="1" ht="16.5" customHeight="1">
      <c r="A1448" s="34"/>
      <c r="B1448" s="35"/>
      <c r="C1448" s="227" t="s">
        <v>2349</v>
      </c>
      <c r="D1448" s="227" t="s">
        <v>224</v>
      </c>
      <c r="E1448" s="228" t="s">
        <v>2350</v>
      </c>
      <c r="F1448" s="229" t="s">
        <v>2351</v>
      </c>
      <c r="G1448" s="230" t="s">
        <v>182</v>
      </c>
      <c r="H1448" s="231">
        <v>1</v>
      </c>
      <c r="I1448" s="232"/>
      <c r="J1448" s="233">
        <f t="shared" si="90"/>
        <v>0</v>
      </c>
      <c r="K1448" s="229" t="s">
        <v>156</v>
      </c>
      <c r="L1448" s="234"/>
      <c r="M1448" s="235" t="s">
        <v>1</v>
      </c>
      <c r="N1448" s="236" t="s">
        <v>42</v>
      </c>
      <c r="O1448" s="71"/>
      <c r="P1448" s="190">
        <f t="shared" si="91"/>
        <v>0</v>
      </c>
      <c r="Q1448" s="190">
        <v>1.4E-3</v>
      </c>
      <c r="R1448" s="190">
        <f t="shared" si="92"/>
        <v>1.4E-3</v>
      </c>
      <c r="S1448" s="190">
        <v>0</v>
      </c>
      <c r="T1448" s="191">
        <f t="shared" si="93"/>
        <v>0</v>
      </c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R1448" s="192" t="s">
        <v>326</v>
      </c>
      <c r="AT1448" s="192" t="s">
        <v>224</v>
      </c>
      <c r="AU1448" s="192" t="s">
        <v>84</v>
      </c>
      <c r="AY1448" s="17" t="s">
        <v>150</v>
      </c>
      <c r="BE1448" s="193">
        <f t="shared" si="94"/>
        <v>0</v>
      </c>
      <c r="BF1448" s="193">
        <f t="shared" si="95"/>
        <v>0</v>
      </c>
      <c r="BG1448" s="193">
        <f t="shared" si="96"/>
        <v>0</v>
      </c>
      <c r="BH1448" s="193">
        <f t="shared" si="97"/>
        <v>0</v>
      </c>
      <c r="BI1448" s="193">
        <f t="shared" si="98"/>
        <v>0</v>
      </c>
      <c r="BJ1448" s="17" t="s">
        <v>82</v>
      </c>
      <c r="BK1448" s="193">
        <f t="shared" si="99"/>
        <v>0</v>
      </c>
      <c r="BL1448" s="17" t="s">
        <v>234</v>
      </c>
      <c r="BM1448" s="192" t="s">
        <v>2352</v>
      </c>
    </row>
    <row r="1449" spans="1:65" s="2" customFormat="1" ht="44.25" customHeight="1">
      <c r="A1449" s="34"/>
      <c r="B1449" s="35"/>
      <c r="C1449" s="181" t="s">
        <v>2353</v>
      </c>
      <c r="D1449" s="181" t="s">
        <v>152</v>
      </c>
      <c r="E1449" s="182" t="s">
        <v>2354</v>
      </c>
      <c r="F1449" s="183" t="s">
        <v>2355</v>
      </c>
      <c r="G1449" s="184" t="s">
        <v>394</v>
      </c>
      <c r="H1449" s="185">
        <v>12.4</v>
      </c>
      <c r="I1449" s="186"/>
      <c r="J1449" s="187">
        <f t="shared" si="90"/>
        <v>0</v>
      </c>
      <c r="K1449" s="183" t="s">
        <v>156</v>
      </c>
      <c r="L1449" s="39"/>
      <c r="M1449" s="188" t="s">
        <v>1</v>
      </c>
      <c r="N1449" s="189" t="s">
        <v>42</v>
      </c>
      <c r="O1449" s="71"/>
      <c r="P1449" s="190">
        <f t="shared" si="91"/>
        <v>0</v>
      </c>
      <c r="Q1449" s="190">
        <v>0</v>
      </c>
      <c r="R1449" s="190">
        <f t="shared" si="92"/>
        <v>0</v>
      </c>
      <c r="S1449" s="190">
        <v>0</v>
      </c>
      <c r="T1449" s="191">
        <f t="shared" si="93"/>
        <v>0</v>
      </c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R1449" s="192" t="s">
        <v>234</v>
      </c>
      <c r="AT1449" s="192" t="s">
        <v>152</v>
      </c>
      <c r="AU1449" s="192" t="s">
        <v>84</v>
      </c>
      <c r="AY1449" s="17" t="s">
        <v>150</v>
      </c>
      <c r="BE1449" s="193">
        <f t="shared" si="94"/>
        <v>0</v>
      </c>
      <c r="BF1449" s="193">
        <f t="shared" si="95"/>
        <v>0</v>
      </c>
      <c r="BG1449" s="193">
        <f t="shared" si="96"/>
        <v>0</v>
      </c>
      <c r="BH1449" s="193">
        <f t="shared" si="97"/>
        <v>0</v>
      </c>
      <c r="BI1449" s="193">
        <f t="shared" si="98"/>
        <v>0</v>
      </c>
      <c r="BJ1449" s="17" t="s">
        <v>82</v>
      </c>
      <c r="BK1449" s="193">
        <f t="shared" si="99"/>
        <v>0</v>
      </c>
      <c r="BL1449" s="17" t="s">
        <v>234</v>
      </c>
      <c r="BM1449" s="192" t="s">
        <v>2356</v>
      </c>
    </row>
    <row r="1450" spans="1:65" s="2" customFormat="1" ht="24.2" customHeight="1">
      <c r="A1450" s="34"/>
      <c r="B1450" s="35"/>
      <c r="C1450" s="227" t="s">
        <v>2357</v>
      </c>
      <c r="D1450" s="227" t="s">
        <v>224</v>
      </c>
      <c r="E1450" s="228" t="s">
        <v>2358</v>
      </c>
      <c r="F1450" s="229" t="s">
        <v>2359</v>
      </c>
      <c r="G1450" s="230" t="s">
        <v>394</v>
      </c>
      <c r="H1450" s="231">
        <v>14.88</v>
      </c>
      <c r="I1450" s="232"/>
      <c r="J1450" s="233">
        <f t="shared" si="90"/>
        <v>0</v>
      </c>
      <c r="K1450" s="229" t="s">
        <v>156</v>
      </c>
      <c r="L1450" s="234"/>
      <c r="M1450" s="235" t="s">
        <v>1</v>
      </c>
      <c r="N1450" s="236" t="s">
        <v>42</v>
      </c>
      <c r="O1450" s="71"/>
      <c r="P1450" s="190">
        <f t="shared" si="91"/>
        <v>0</v>
      </c>
      <c r="Q1450" s="190">
        <v>4.1000000000000003E-3</v>
      </c>
      <c r="R1450" s="190">
        <f t="shared" si="92"/>
        <v>6.1008000000000007E-2</v>
      </c>
      <c r="S1450" s="190">
        <v>0</v>
      </c>
      <c r="T1450" s="191">
        <f t="shared" si="93"/>
        <v>0</v>
      </c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  <c r="AR1450" s="192" t="s">
        <v>326</v>
      </c>
      <c r="AT1450" s="192" t="s">
        <v>224</v>
      </c>
      <c r="AU1450" s="192" t="s">
        <v>84</v>
      </c>
      <c r="AY1450" s="17" t="s">
        <v>150</v>
      </c>
      <c r="BE1450" s="193">
        <f t="shared" si="94"/>
        <v>0</v>
      </c>
      <c r="BF1450" s="193">
        <f t="shared" si="95"/>
        <v>0</v>
      </c>
      <c r="BG1450" s="193">
        <f t="shared" si="96"/>
        <v>0</v>
      </c>
      <c r="BH1450" s="193">
        <f t="shared" si="97"/>
        <v>0</v>
      </c>
      <c r="BI1450" s="193">
        <f t="shared" si="98"/>
        <v>0</v>
      </c>
      <c r="BJ1450" s="17" t="s">
        <v>82</v>
      </c>
      <c r="BK1450" s="193">
        <f t="shared" si="99"/>
        <v>0</v>
      </c>
      <c r="BL1450" s="17" t="s">
        <v>234</v>
      </c>
      <c r="BM1450" s="192" t="s">
        <v>2360</v>
      </c>
    </row>
    <row r="1451" spans="1:65" s="14" customFormat="1" ht="11.25">
      <c r="B1451" s="205"/>
      <c r="C1451" s="206"/>
      <c r="D1451" s="196" t="s">
        <v>162</v>
      </c>
      <c r="E1451" s="206"/>
      <c r="F1451" s="208" t="s">
        <v>2361</v>
      </c>
      <c r="G1451" s="206"/>
      <c r="H1451" s="209">
        <v>14.88</v>
      </c>
      <c r="I1451" s="210"/>
      <c r="J1451" s="206"/>
      <c r="K1451" s="206"/>
      <c r="L1451" s="211"/>
      <c r="M1451" s="212"/>
      <c r="N1451" s="213"/>
      <c r="O1451" s="213"/>
      <c r="P1451" s="213"/>
      <c r="Q1451" s="213"/>
      <c r="R1451" s="213"/>
      <c r="S1451" s="213"/>
      <c r="T1451" s="214"/>
      <c r="AT1451" s="215" t="s">
        <v>162</v>
      </c>
      <c r="AU1451" s="215" t="s">
        <v>84</v>
      </c>
      <c r="AV1451" s="14" t="s">
        <v>84</v>
      </c>
      <c r="AW1451" s="14" t="s">
        <v>4</v>
      </c>
      <c r="AX1451" s="14" t="s">
        <v>82</v>
      </c>
      <c r="AY1451" s="215" t="s">
        <v>150</v>
      </c>
    </row>
    <row r="1452" spans="1:65" s="2" customFormat="1" ht="44.25" customHeight="1">
      <c r="A1452" s="34"/>
      <c r="B1452" s="35"/>
      <c r="C1452" s="181" t="s">
        <v>2362</v>
      </c>
      <c r="D1452" s="181" t="s">
        <v>152</v>
      </c>
      <c r="E1452" s="182" t="s">
        <v>2363</v>
      </c>
      <c r="F1452" s="183" t="s">
        <v>2364</v>
      </c>
      <c r="G1452" s="184" t="s">
        <v>394</v>
      </c>
      <c r="H1452" s="185">
        <v>8.8000000000000007</v>
      </c>
      <c r="I1452" s="186"/>
      <c r="J1452" s="187">
        <f>ROUND(I1452*H1452,2)</f>
        <v>0</v>
      </c>
      <c r="K1452" s="183" t="s">
        <v>156</v>
      </c>
      <c r="L1452" s="39"/>
      <c r="M1452" s="188" t="s">
        <v>1</v>
      </c>
      <c r="N1452" s="189" t="s">
        <v>42</v>
      </c>
      <c r="O1452" s="71"/>
      <c r="P1452" s="190">
        <f>O1452*H1452</f>
        <v>0</v>
      </c>
      <c r="Q1452" s="190">
        <v>0</v>
      </c>
      <c r="R1452" s="190">
        <f>Q1452*H1452</f>
        <v>0</v>
      </c>
      <c r="S1452" s="190">
        <v>0</v>
      </c>
      <c r="T1452" s="191">
        <f>S1452*H1452</f>
        <v>0</v>
      </c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R1452" s="192" t="s">
        <v>234</v>
      </c>
      <c r="AT1452" s="192" t="s">
        <v>152</v>
      </c>
      <c r="AU1452" s="192" t="s">
        <v>84</v>
      </c>
      <c r="AY1452" s="17" t="s">
        <v>150</v>
      </c>
      <c r="BE1452" s="193">
        <f>IF(N1452="základní",J1452,0)</f>
        <v>0</v>
      </c>
      <c r="BF1452" s="193">
        <f>IF(N1452="snížená",J1452,0)</f>
        <v>0</v>
      </c>
      <c r="BG1452" s="193">
        <f>IF(N1452="zákl. přenesená",J1452,0)</f>
        <v>0</v>
      </c>
      <c r="BH1452" s="193">
        <f>IF(N1452="sníž. přenesená",J1452,0)</f>
        <v>0</v>
      </c>
      <c r="BI1452" s="193">
        <f>IF(N1452="nulová",J1452,0)</f>
        <v>0</v>
      </c>
      <c r="BJ1452" s="17" t="s">
        <v>82</v>
      </c>
      <c r="BK1452" s="193">
        <f>ROUND(I1452*H1452,2)</f>
        <v>0</v>
      </c>
      <c r="BL1452" s="17" t="s">
        <v>234</v>
      </c>
      <c r="BM1452" s="192" t="s">
        <v>2365</v>
      </c>
    </row>
    <row r="1453" spans="1:65" s="2" customFormat="1" ht="24.2" customHeight="1">
      <c r="A1453" s="34"/>
      <c r="B1453" s="35"/>
      <c r="C1453" s="227" t="s">
        <v>2366</v>
      </c>
      <c r="D1453" s="227" t="s">
        <v>224</v>
      </c>
      <c r="E1453" s="228" t="s">
        <v>2367</v>
      </c>
      <c r="F1453" s="229" t="s">
        <v>2368</v>
      </c>
      <c r="G1453" s="230" t="s">
        <v>394</v>
      </c>
      <c r="H1453" s="231">
        <v>10.56</v>
      </c>
      <c r="I1453" s="232"/>
      <c r="J1453" s="233">
        <f>ROUND(I1453*H1453,2)</f>
        <v>0</v>
      </c>
      <c r="K1453" s="229" t="s">
        <v>156</v>
      </c>
      <c r="L1453" s="234"/>
      <c r="M1453" s="235" t="s">
        <v>1</v>
      </c>
      <c r="N1453" s="236" t="s">
        <v>42</v>
      </c>
      <c r="O1453" s="71"/>
      <c r="P1453" s="190">
        <f>O1453*H1453</f>
        <v>0</v>
      </c>
      <c r="Q1453" s="190">
        <v>5.8999999999999999E-3</v>
      </c>
      <c r="R1453" s="190">
        <f>Q1453*H1453</f>
        <v>6.2303999999999998E-2</v>
      </c>
      <c r="S1453" s="190">
        <v>0</v>
      </c>
      <c r="T1453" s="191">
        <f>S1453*H1453</f>
        <v>0</v>
      </c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  <c r="AR1453" s="192" t="s">
        <v>326</v>
      </c>
      <c r="AT1453" s="192" t="s">
        <v>224</v>
      </c>
      <c r="AU1453" s="192" t="s">
        <v>84</v>
      </c>
      <c r="AY1453" s="17" t="s">
        <v>150</v>
      </c>
      <c r="BE1453" s="193">
        <f>IF(N1453="základní",J1453,0)</f>
        <v>0</v>
      </c>
      <c r="BF1453" s="193">
        <f>IF(N1453="snížená",J1453,0)</f>
        <v>0</v>
      </c>
      <c r="BG1453" s="193">
        <f>IF(N1453="zákl. přenesená",J1453,0)</f>
        <v>0</v>
      </c>
      <c r="BH1453" s="193">
        <f>IF(N1453="sníž. přenesená",J1453,0)</f>
        <v>0</v>
      </c>
      <c r="BI1453" s="193">
        <f>IF(N1453="nulová",J1453,0)</f>
        <v>0</v>
      </c>
      <c r="BJ1453" s="17" t="s">
        <v>82</v>
      </c>
      <c r="BK1453" s="193">
        <f>ROUND(I1453*H1453,2)</f>
        <v>0</v>
      </c>
      <c r="BL1453" s="17" t="s">
        <v>234</v>
      </c>
      <c r="BM1453" s="192" t="s">
        <v>2369</v>
      </c>
    </row>
    <row r="1454" spans="1:65" s="14" customFormat="1" ht="11.25">
      <c r="B1454" s="205"/>
      <c r="C1454" s="206"/>
      <c r="D1454" s="196" t="s">
        <v>162</v>
      </c>
      <c r="E1454" s="206"/>
      <c r="F1454" s="208" t="s">
        <v>2370</v>
      </c>
      <c r="G1454" s="206"/>
      <c r="H1454" s="209">
        <v>10.56</v>
      </c>
      <c r="I1454" s="210"/>
      <c r="J1454" s="206"/>
      <c r="K1454" s="206"/>
      <c r="L1454" s="211"/>
      <c r="M1454" s="212"/>
      <c r="N1454" s="213"/>
      <c r="O1454" s="213"/>
      <c r="P1454" s="213"/>
      <c r="Q1454" s="213"/>
      <c r="R1454" s="213"/>
      <c r="S1454" s="213"/>
      <c r="T1454" s="214"/>
      <c r="AT1454" s="215" t="s">
        <v>162</v>
      </c>
      <c r="AU1454" s="215" t="s">
        <v>84</v>
      </c>
      <c r="AV1454" s="14" t="s">
        <v>84</v>
      </c>
      <c r="AW1454" s="14" t="s">
        <v>4</v>
      </c>
      <c r="AX1454" s="14" t="s">
        <v>82</v>
      </c>
      <c r="AY1454" s="215" t="s">
        <v>150</v>
      </c>
    </row>
    <row r="1455" spans="1:65" s="2" customFormat="1" ht="24.2" customHeight="1">
      <c r="A1455" s="34"/>
      <c r="B1455" s="35"/>
      <c r="C1455" s="181" t="s">
        <v>2371</v>
      </c>
      <c r="D1455" s="181" t="s">
        <v>152</v>
      </c>
      <c r="E1455" s="182" t="s">
        <v>2372</v>
      </c>
      <c r="F1455" s="183" t="s">
        <v>2373</v>
      </c>
      <c r="G1455" s="184" t="s">
        <v>182</v>
      </c>
      <c r="H1455" s="185">
        <v>1</v>
      </c>
      <c r="I1455" s="186"/>
      <c r="J1455" s="187">
        <f>ROUND(I1455*H1455,2)</f>
        <v>0</v>
      </c>
      <c r="K1455" s="183" t="s">
        <v>1</v>
      </c>
      <c r="L1455" s="39"/>
      <c r="M1455" s="188" t="s">
        <v>1</v>
      </c>
      <c r="N1455" s="189" t="s">
        <v>42</v>
      </c>
      <c r="O1455" s="71"/>
      <c r="P1455" s="190">
        <f>O1455*H1455</f>
        <v>0</v>
      </c>
      <c r="Q1455" s="190">
        <v>0</v>
      </c>
      <c r="R1455" s="190">
        <f>Q1455*H1455</f>
        <v>0</v>
      </c>
      <c r="S1455" s="190">
        <v>0</v>
      </c>
      <c r="T1455" s="191">
        <f>S1455*H1455</f>
        <v>0</v>
      </c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R1455" s="192" t="s">
        <v>234</v>
      </c>
      <c r="AT1455" s="192" t="s">
        <v>152</v>
      </c>
      <c r="AU1455" s="192" t="s">
        <v>84</v>
      </c>
      <c r="AY1455" s="17" t="s">
        <v>150</v>
      </c>
      <c r="BE1455" s="193">
        <f>IF(N1455="základní",J1455,0)</f>
        <v>0</v>
      </c>
      <c r="BF1455" s="193">
        <f>IF(N1455="snížená",J1455,0)</f>
        <v>0</v>
      </c>
      <c r="BG1455" s="193">
        <f>IF(N1455="zákl. přenesená",J1455,0)</f>
        <v>0</v>
      </c>
      <c r="BH1455" s="193">
        <f>IF(N1455="sníž. přenesená",J1455,0)</f>
        <v>0</v>
      </c>
      <c r="BI1455" s="193">
        <f>IF(N1455="nulová",J1455,0)</f>
        <v>0</v>
      </c>
      <c r="BJ1455" s="17" t="s">
        <v>82</v>
      </c>
      <c r="BK1455" s="193">
        <f>ROUND(I1455*H1455,2)</f>
        <v>0</v>
      </c>
      <c r="BL1455" s="17" t="s">
        <v>234</v>
      </c>
      <c r="BM1455" s="192" t="s">
        <v>2374</v>
      </c>
    </row>
    <row r="1456" spans="1:65" s="2" customFormat="1" ht="24.2" customHeight="1">
      <c r="A1456" s="34"/>
      <c r="B1456" s="35"/>
      <c r="C1456" s="227" t="s">
        <v>2375</v>
      </c>
      <c r="D1456" s="227" t="s">
        <v>224</v>
      </c>
      <c r="E1456" s="228" t="s">
        <v>2376</v>
      </c>
      <c r="F1456" s="229" t="s">
        <v>2377</v>
      </c>
      <c r="G1456" s="230" t="s">
        <v>182</v>
      </c>
      <c r="H1456" s="231">
        <v>1</v>
      </c>
      <c r="I1456" s="232"/>
      <c r="J1456" s="233">
        <f>ROUND(I1456*H1456,2)</f>
        <v>0</v>
      </c>
      <c r="K1456" s="229" t="s">
        <v>1</v>
      </c>
      <c r="L1456" s="234"/>
      <c r="M1456" s="235" t="s">
        <v>1</v>
      </c>
      <c r="N1456" s="236" t="s">
        <v>42</v>
      </c>
      <c r="O1456" s="71"/>
      <c r="P1456" s="190">
        <f>O1456*H1456</f>
        <v>0</v>
      </c>
      <c r="Q1456" s="190">
        <v>1.4E-2</v>
      </c>
      <c r="R1456" s="190">
        <f>Q1456*H1456</f>
        <v>1.4E-2</v>
      </c>
      <c r="S1456" s="190">
        <v>0</v>
      </c>
      <c r="T1456" s="191">
        <f>S1456*H1456</f>
        <v>0</v>
      </c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  <c r="AR1456" s="192" t="s">
        <v>326</v>
      </c>
      <c r="AT1456" s="192" t="s">
        <v>224</v>
      </c>
      <c r="AU1456" s="192" t="s">
        <v>84</v>
      </c>
      <c r="AY1456" s="17" t="s">
        <v>150</v>
      </c>
      <c r="BE1456" s="193">
        <f>IF(N1456="základní",J1456,0)</f>
        <v>0</v>
      </c>
      <c r="BF1456" s="193">
        <f>IF(N1456="snížená",J1456,0)</f>
        <v>0</v>
      </c>
      <c r="BG1456" s="193">
        <f>IF(N1456="zákl. přenesená",J1456,0)</f>
        <v>0</v>
      </c>
      <c r="BH1456" s="193">
        <f>IF(N1456="sníž. přenesená",J1456,0)</f>
        <v>0</v>
      </c>
      <c r="BI1456" s="193">
        <f>IF(N1456="nulová",J1456,0)</f>
        <v>0</v>
      </c>
      <c r="BJ1456" s="17" t="s">
        <v>82</v>
      </c>
      <c r="BK1456" s="193">
        <f>ROUND(I1456*H1456,2)</f>
        <v>0</v>
      </c>
      <c r="BL1456" s="17" t="s">
        <v>234</v>
      </c>
      <c r="BM1456" s="192" t="s">
        <v>2378</v>
      </c>
    </row>
    <row r="1457" spans="1:65" s="2" customFormat="1" ht="21.75" customHeight="1">
      <c r="A1457" s="34"/>
      <c r="B1457" s="35"/>
      <c r="C1457" s="181" t="s">
        <v>2379</v>
      </c>
      <c r="D1457" s="181" t="s">
        <v>152</v>
      </c>
      <c r="E1457" s="182" t="s">
        <v>2380</v>
      </c>
      <c r="F1457" s="183" t="s">
        <v>2381</v>
      </c>
      <c r="G1457" s="184" t="s">
        <v>394</v>
      </c>
      <c r="H1457" s="185">
        <v>37.5</v>
      </c>
      <c r="I1457" s="186"/>
      <c r="J1457" s="187">
        <f>ROUND(I1457*H1457,2)</f>
        <v>0</v>
      </c>
      <c r="K1457" s="183" t="s">
        <v>1</v>
      </c>
      <c r="L1457" s="39"/>
      <c r="M1457" s="188" t="s">
        <v>1</v>
      </c>
      <c r="N1457" s="189" t="s">
        <v>42</v>
      </c>
      <c r="O1457" s="71"/>
      <c r="P1457" s="190">
        <f>O1457*H1457</f>
        <v>0</v>
      </c>
      <c r="Q1457" s="190">
        <v>0</v>
      </c>
      <c r="R1457" s="190">
        <f>Q1457*H1457</f>
        <v>0</v>
      </c>
      <c r="S1457" s="190">
        <v>0</v>
      </c>
      <c r="T1457" s="191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192" t="s">
        <v>234</v>
      </c>
      <c r="AT1457" s="192" t="s">
        <v>152</v>
      </c>
      <c r="AU1457" s="192" t="s">
        <v>84</v>
      </c>
      <c r="AY1457" s="17" t="s">
        <v>150</v>
      </c>
      <c r="BE1457" s="193">
        <f>IF(N1457="základní",J1457,0)</f>
        <v>0</v>
      </c>
      <c r="BF1457" s="193">
        <f>IF(N1457="snížená",J1457,0)</f>
        <v>0</v>
      </c>
      <c r="BG1457" s="193">
        <f>IF(N1457="zákl. přenesená",J1457,0)</f>
        <v>0</v>
      </c>
      <c r="BH1457" s="193">
        <f>IF(N1457="sníž. přenesená",J1457,0)</f>
        <v>0</v>
      </c>
      <c r="BI1457" s="193">
        <f>IF(N1457="nulová",J1457,0)</f>
        <v>0</v>
      </c>
      <c r="BJ1457" s="17" t="s">
        <v>82</v>
      </c>
      <c r="BK1457" s="193">
        <f>ROUND(I1457*H1457,2)</f>
        <v>0</v>
      </c>
      <c r="BL1457" s="17" t="s">
        <v>234</v>
      </c>
      <c r="BM1457" s="192" t="s">
        <v>2382</v>
      </c>
    </row>
    <row r="1458" spans="1:65" s="14" customFormat="1" ht="11.25">
      <c r="B1458" s="205"/>
      <c r="C1458" s="206"/>
      <c r="D1458" s="196" t="s">
        <v>162</v>
      </c>
      <c r="E1458" s="207" t="s">
        <v>1</v>
      </c>
      <c r="F1458" s="208" t="s">
        <v>2383</v>
      </c>
      <c r="G1458" s="206"/>
      <c r="H1458" s="209">
        <v>37.5</v>
      </c>
      <c r="I1458" s="210"/>
      <c r="J1458" s="206"/>
      <c r="K1458" s="206"/>
      <c r="L1458" s="211"/>
      <c r="M1458" s="212"/>
      <c r="N1458" s="213"/>
      <c r="O1458" s="213"/>
      <c r="P1458" s="213"/>
      <c r="Q1458" s="213"/>
      <c r="R1458" s="213"/>
      <c r="S1458" s="213"/>
      <c r="T1458" s="214"/>
      <c r="AT1458" s="215" t="s">
        <v>162</v>
      </c>
      <c r="AU1458" s="215" t="s">
        <v>84</v>
      </c>
      <c r="AV1458" s="14" t="s">
        <v>84</v>
      </c>
      <c r="AW1458" s="14" t="s">
        <v>32</v>
      </c>
      <c r="AX1458" s="14" t="s">
        <v>82</v>
      </c>
      <c r="AY1458" s="215" t="s">
        <v>150</v>
      </c>
    </row>
    <row r="1459" spans="1:65" s="2" customFormat="1" ht="16.5" customHeight="1">
      <c r="A1459" s="34"/>
      <c r="B1459" s="35"/>
      <c r="C1459" s="181" t="s">
        <v>2384</v>
      </c>
      <c r="D1459" s="181" t="s">
        <v>152</v>
      </c>
      <c r="E1459" s="182" t="s">
        <v>2385</v>
      </c>
      <c r="F1459" s="183" t="s">
        <v>2386</v>
      </c>
      <c r="G1459" s="184" t="s">
        <v>1181</v>
      </c>
      <c r="H1459" s="185">
        <v>1</v>
      </c>
      <c r="I1459" s="186"/>
      <c r="J1459" s="187">
        <f>ROUND(I1459*H1459,2)</f>
        <v>0</v>
      </c>
      <c r="K1459" s="183" t="s">
        <v>1</v>
      </c>
      <c r="L1459" s="39"/>
      <c r="M1459" s="188" t="s">
        <v>1</v>
      </c>
      <c r="N1459" s="189" t="s">
        <v>42</v>
      </c>
      <c r="O1459" s="71"/>
      <c r="P1459" s="190">
        <f>O1459*H1459</f>
        <v>0</v>
      </c>
      <c r="Q1459" s="190">
        <v>0</v>
      </c>
      <c r="R1459" s="190">
        <f>Q1459*H1459</f>
        <v>0</v>
      </c>
      <c r="S1459" s="190">
        <v>0</v>
      </c>
      <c r="T1459" s="191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192" t="s">
        <v>234</v>
      </c>
      <c r="AT1459" s="192" t="s">
        <v>152</v>
      </c>
      <c r="AU1459" s="192" t="s">
        <v>84</v>
      </c>
      <c r="AY1459" s="17" t="s">
        <v>150</v>
      </c>
      <c r="BE1459" s="193">
        <f>IF(N1459="základní",J1459,0)</f>
        <v>0</v>
      </c>
      <c r="BF1459" s="193">
        <f>IF(N1459="snížená",J1459,0)</f>
        <v>0</v>
      </c>
      <c r="BG1459" s="193">
        <f>IF(N1459="zákl. přenesená",J1459,0)</f>
        <v>0</v>
      </c>
      <c r="BH1459" s="193">
        <f>IF(N1459="sníž. přenesená",J1459,0)</f>
        <v>0</v>
      </c>
      <c r="BI1459" s="193">
        <f>IF(N1459="nulová",J1459,0)</f>
        <v>0</v>
      </c>
      <c r="BJ1459" s="17" t="s">
        <v>82</v>
      </c>
      <c r="BK1459" s="193">
        <f>ROUND(I1459*H1459,2)</f>
        <v>0</v>
      </c>
      <c r="BL1459" s="17" t="s">
        <v>234</v>
      </c>
      <c r="BM1459" s="192" t="s">
        <v>2387</v>
      </c>
    </row>
    <row r="1460" spans="1:65" s="2" customFormat="1" ht="16.5" customHeight="1">
      <c r="A1460" s="34"/>
      <c r="B1460" s="35"/>
      <c r="C1460" s="181" t="s">
        <v>2388</v>
      </c>
      <c r="D1460" s="181" t="s">
        <v>152</v>
      </c>
      <c r="E1460" s="182" t="s">
        <v>2389</v>
      </c>
      <c r="F1460" s="183" t="s">
        <v>2390</v>
      </c>
      <c r="G1460" s="184" t="s">
        <v>1181</v>
      </c>
      <c r="H1460" s="185">
        <v>1</v>
      </c>
      <c r="I1460" s="186"/>
      <c r="J1460" s="187">
        <f>ROUND(I1460*H1460,2)</f>
        <v>0</v>
      </c>
      <c r="K1460" s="183" t="s">
        <v>1</v>
      </c>
      <c r="L1460" s="39"/>
      <c r="M1460" s="188" t="s">
        <v>1</v>
      </c>
      <c r="N1460" s="189" t="s">
        <v>42</v>
      </c>
      <c r="O1460" s="71"/>
      <c r="P1460" s="190">
        <f>O1460*H1460</f>
        <v>0</v>
      </c>
      <c r="Q1460" s="190">
        <v>0</v>
      </c>
      <c r="R1460" s="190">
        <f>Q1460*H1460</f>
        <v>0</v>
      </c>
      <c r="S1460" s="190">
        <v>0</v>
      </c>
      <c r="T1460" s="191">
        <f>S1460*H1460</f>
        <v>0</v>
      </c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  <c r="AR1460" s="192" t="s">
        <v>234</v>
      </c>
      <c r="AT1460" s="192" t="s">
        <v>152</v>
      </c>
      <c r="AU1460" s="192" t="s">
        <v>84</v>
      </c>
      <c r="AY1460" s="17" t="s">
        <v>150</v>
      </c>
      <c r="BE1460" s="193">
        <f>IF(N1460="základní",J1460,0)</f>
        <v>0</v>
      </c>
      <c r="BF1460" s="193">
        <f>IF(N1460="snížená",J1460,0)</f>
        <v>0</v>
      </c>
      <c r="BG1460" s="193">
        <f>IF(N1460="zákl. přenesená",J1460,0)</f>
        <v>0</v>
      </c>
      <c r="BH1460" s="193">
        <f>IF(N1460="sníž. přenesená",J1460,0)</f>
        <v>0</v>
      </c>
      <c r="BI1460" s="193">
        <f>IF(N1460="nulová",J1460,0)</f>
        <v>0</v>
      </c>
      <c r="BJ1460" s="17" t="s">
        <v>82</v>
      </c>
      <c r="BK1460" s="193">
        <f>ROUND(I1460*H1460,2)</f>
        <v>0</v>
      </c>
      <c r="BL1460" s="17" t="s">
        <v>234</v>
      </c>
      <c r="BM1460" s="192" t="s">
        <v>2391</v>
      </c>
    </row>
    <row r="1461" spans="1:65" s="2" customFormat="1" ht="24.2" customHeight="1">
      <c r="A1461" s="34"/>
      <c r="B1461" s="35"/>
      <c r="C1461" s="181" t="s">
        <v>2392</v>
      </c>
      <c r="D1461" s="181" t="s">
        <v>152</v>
      </c>
      <c r="E1461" s="182" t="s">
        <v>2393</v>
      </c>
      <c r="F1461" s="183" t="s">
        <v>2394</v>
      </c>
      <c r="G1461" s="184" t="s">
        <v>209</v>
      </c>
      <c r="H1461" s="185">
        <v>0.21099999999999999</v>
      </c>
      <c r="I1461" s="186"/>
      <c r="J1461" s="187">
        <f>ROUND(I1461*H1461,2)</f>
        <v>0</v>
      </c>
      <c r="K1461" s="183" t="s">
        <v>156</v>
      </c>
      <c r="L1461" s="39"/>
      <c r="M1461" s="188" t="s">
        <v>1</v>
      </c>
      <c r="N1461" s="189" t="s">
        <v>42</v>
      </c>
      <c r="O1461" s="71"/>
      <c r="P1461" s="190">
        <f>O1461*H1461</f>
        <v>0</v>
      </c>
      <c r="Q1461" s="190">
        <v>0</v>
      </c>
      <c r="R1461" s="190">
        <f>Q1461*H1461</f>
        <v>0</v>
      </c>
      <c r="S1461" s="190">
        <v>0</v>
      </c>
      <c r="T1461" s="191">
        <f>S1461*H1461</f>
        <v>0</v>
      </c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  <c r="AR1461" s="192" t="s">
        <v>234</v>
      </c>
      <c r="AT1461" s="192" t="s">
        <v>152</v>
      </c>
      <c r="AU1461" s="192" t="s">
        <v>84</v>
      </c>
      <c r="AY1461" s="17" t="s">
        <v>150</v>
      </c>
      <c r="BE1461" s="193">
        <f>IF(N1461="základní",J1461,0)</f>
        <v>0</v>
      </c>
      <c r="BF1461" s="193">
        <f>IF(N1461="snížená",J1461,0)</f>
        <v>0</v>
      </c>
      <c r="BG1461" s="193">
        <f>IF(N1461="zákl. přenesená",J1461,0)</f>
        <v>0</v>
      </c>
      <c r="BH1461" s="193">
        <f>IF(N1461="sníž. přenesená",J1461,0)</f>
        <v>0</v>
      </c>
      <c r="BI1461" s="193">
        <f>IF(N1461="nulová",J1461,0)</f>
        <v>0</v>
      </c>
      <c r="BJ1461" s="17" t="s">
        <v>82</v>
      </c>
      <c r="BK1461" s="193">
        <f>ROUND(I1461*H1461,2)</f>
        <v>0</v>
      </c>
      <c r="BL1461" s="17" t="s">
        <v>234</v>
      </c>
      <c r="BM1461" s="192" t="s">
        <v>2395</v>
      </c>
    </row>
    <row r="1462" spans="1:65" s="12" customFormat="1" ht="22.9" customHeight="1">
      <c r="B1462" s="165"/>
      <c r="C1462" s="166"/>
      <c r="D1462" s="167" t="s">
        <v>76</v>
      </c>
      <c r="E1462" s="179" t="s">
        <v>2396</v>
      </c>
      <c r="F1462" s="179" t="s">
        <v>2397</v>
      </c>
      <c r="G1462" s="166"/>
      <c r="H1462" s="166"/>
      <c r="I1462" s="169"/>
      <c r="J1462" s="180">
        <f>BK1462</f>
        <v>0</v>
      </c>
      <c r="K1462" s="166"/>
      <c r="L1462" s="171"/>
      <c r="M1462" s="172"/>
      <c r="N1462" s="173"/>
      <c r="O1462" s="173"/>
      <c r="P1462" s="174">
        <f>SUM(P1463:P1481)</f>
        <v>0</v>
      </c>
      <c r="Q1462" s="173"/>
      <c r="R1462" s="174">
        <f>SUM(R1463:R1481)</f>
        <v>1.3952498000000002</v>
      </c>
      <c r="S1462" s="173"/>
      <c r="T1462" s="175">
        <f>SUM(T1463:T1481)</f>
        <v>7.4726999999999997</v>
      </c>
      <c r="AR1462" s="176" t="s">
        <v>84</v>
      </c>
      <c r="AT1462" s="177" t="s">
        <v>76</v>
      </c>
      <c r="AU1462" s="177" t="s">
        <v>82</v>
      </c>
      <c r="AY1462" s="176" t="s">
        <v>150</v>
      </c>
      <c r="BK1462" s="178">
        <f>SUM(BK1463:BK1481)</f>
        <v>0</v>
      </c>
    </row>
    <row r="1463" spans="1:65" s="2" customFormat="1" ht="24.2" customHeight="1">
      <c r="A1463" s="34"/>
      <c r="B1463" s="35"/>
      <c r="C1463" s="181" t="s">
        <v>2398</v>
      </c>
      <c r="D1463" s="181" t="s">
        <v>152</v>
      </c>
      <c r="E1463" s="182" t="s">
        <v>2399</v>
      </c>
      <c r="F1463" s="183" t="s">
        <v>2400</v>
      </c>
      <c r="G1463" s="184" t="s">
        <v>394</v>
      </c>
      <c r="H1463" s="185">
        <v>28</v>
      </c>
      <c r="I1463" s="186"/>
      <c r="J1463" s="187">
        <f>ROUND(I1463*H1463,2)</f>
        <v>0</v>
      </c>
      <c r="K1463" s="183" t="s">
        <v>156</v>
      </c>
      <c r="L1463" s="39"/>
      <c r="M1463" s="188" t="s">
        <v>1</v>
      </c>
      <c r="N1463" s="189" t="s">
        <v>42</v>
      </c>
      <c r="O1463" s="71"/>
      <c r="P1463" s="190">
        <f>O1463*H1463</f>
        <v>0</v>
      </c>
      <c r="Q1463" s="190">
        <v>0</v>
      </c>
      <c r="R1463" s="190">
        <f>Q1463*H1463</f>
        <v>0</v>
      </c>
      <c r="S1463" s="190">
        <v>0</v>
      </c>
      <c r="T1463" s="191">
        <f>S1463*H1463</f>
        <v>0</v>
      </c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R1463" s="192" t="s">
        <v>234</v>
      </c>
      <c r="AT1463" s="192" t="s">
        <v>152</v>
      </c>
      <c r="AU1463" s="192" t="s">
        <v>84</v>
      </c>
      <c r="AY1463" s="17" t="s">
        <v>150</v>
      </c>
      <c r="BE1463" s="193">
        <f>IF(N1463="základní",J1463,0)</f>
        <v>0</v>
      </c>
      <c r="BF1463" s="193">
        <f>IF(N1463="snížená",J1463,0)</f>
        <v>0</v>
      </c>
      <c r="BG1463" s="193">
        <f>IF(N1463="zákl. přenesená",J1463,0)</f>
        <v>0</v>
      </c>
      <c r="BH1463" s="193">
        <f>IF(N1463="sníž. přenesená",J1463,0)</f>
        <v>0</v>
      </c>
      <c r="BI1463" s="193">
        <f>IF(N1463="nulová",J1463,0)</f>
        <v>0</v>
      </c>
      <c r="BJ1463" s="17" t="s">
        <v>82</v>
      </c>
      <c r="BK1463" s="193">
        <f>ROUND(I1463*H1463,2)</f>
        <v>0</v>
      </c>
      <c r="BL1463" s="17" t="s">
        <v>234</v>
      </c>
      <c r="BM1463" s="192" t="s">
        <v>2401</v>
      </c>
    </row>
    <row r="1464" spans="1:65" s="13" customFormat="1" ht="11.25">
      <c r="B1464" s="194"/>
      <c r="C1464" s="195"/>
      <c r="D1464" s="196" t="s">
        <v>162</v>
      </c>
      <c r="E1464" s="197" t="s">
        <v>1</v>
      </c>
      <c r="F1464" s="198" t="s">
        <v>2402</v>
      </c>
      <c r="G1464" s="195"/>
      <c r="H1464" s="197" t="s">
        <v>1</v>
      </c>
      <c r="I1464" s="199"/>
      <c r="J1464" s="195"/>
      <c r="K1464" s="195"/>
      <c r="L1464" s="200"/>
      <c r="M1464" s="201"/>
      <c r="N1464" s="202"/>
      <c r="O1464" s="202"/>
      <c r="P1464" s="202"/>
      <c r="Q1464" s="202"/>
      <c r="R1464" s="202"/>
      <c r="S1464" s="202"/>
      <c r="T1464" s="203"/>
      <c r="AT1464" s="204" t="s">
        <v>162</v>
      </c>
      <c r="AU1464" s="204" t="s">
        <v>84</v>
      </c>
      <c r="AV1464" s="13" t="s">
        <v>82</v>
      </c>
      <c r="AW1464" s="13" t="s">
        <v>32</v>
      </c>
      <c r="AX1464" s="13" t="s">
        <v>77</v>
      </c>
      <c r="AY1464" s="204" t="s">
        <v>150</v>
      </c>
    </row>
    <row r="1465" spans="1:65" s="14" customFormat="1" ht="11.25">
      <c r="B1465" s="205"/>
      <c r="C1465" s="206"/>
      <c r="D1465" s="196" t="s">
        <v>162</v>
      </c>
      <c r="E1465" s="207" t="s">
        <v>1</v>
      </c>
      <c r="F1465" s="208" t="s">
        <v>2403</v>
      </c>
      <c r="G1465" s="206"/>
      <c r="H1465" s="209">
        <v>28</v>
      </c>
      <c r="I1465" s="210"/>
      <c r="J1465" s="206"/>
      <c r="K1465" s="206"/>
      <c r="L1465" s="211"/>
      <c r="M1465" s="212"/>
      <c r="N1465" s="213"/>
      <c r="O1465" s="213"/>
      <c r="P1465" s="213"/>
      <c r="Q1465" s="213"/>
      <c r="R1465" s="213"/>
      <c r="S1465" s="213"/>
      <c r="T1465" s="214"/>
      <c r="AT1465" s="215" t="s">
        <v>162</v>
      </c>
      <c r="AU1465" s="215" t="s">
        <v>84</v>
      </c>
      <c r="AV1465" s="14" t="s">
        <v>84</v>
      </c>
      <c r="AW1465" s="14" t="s">
        <v>32</v>
      </c>
      <c r="AX1465" s="14" t="s">
        <v>82</v>
      </c>
      <c r="AY1465" s="215" t="s">
        <v>150</v>
      </c>
    </row>
    <row r="1466" spans="1:65" s="2" customFormat="1" ht="21.75" customHeight="1">
      <c r="A1466" s="34"/>
      <c r="B1466" s="35"/>
      <c r="C1466" s="227" t="s">
        <v>2404</v>
      </c>
      <c r="D1466" s="227" t="s">
        <v>224</v>
      </c>
      <c r="E1466" s="228" t="s">
        <v>2405</v>
      </c>
      <c r="F1466" s="229" t="s">
        <v>2406</v>
      </c>
      <c r="G1466" s="230" t="s">
        <v>170</v>
      </c>
      <c r="H1466" s="231">
        <v>0.37</v>
      </c>
      <c r="I1466" s="232"/>
      <c r="J1466" s="233">
        <f>ROUND(I1466*H1466,2)</f>
        <v>0</v>
      </c>
      <c r="K1466" s="229" t="s">
        <v>156</v>
      </c>
      <c r="L1466" s="234"/>
      <c r="M1466" s="235" t="s">
        <v>1</v>
      </c>
      <c r="N1466" s="236" t="s">
        <v>42</v>
      </c>
      <c r="O1466" s="71"/>
      <c r="P1466" s="190">
        <f>O1466*H1466</f>
        <v>0</v>
      </c>
      <c r="Q1466" s="190">
        <v>0.55000000000000004</v>
      </c>
      <c r="R1466" s="190">
        <f>Q1466*H1466</f>
        <v>0.20350000000000001</v>
      </c>
      <c r="S1466" s="190">
        <v>0</v>
      </c>
      <c r="T1466" s="191">
        <f>S1466*H1466</f>
        <v>0</v>
      </c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R1466" s="192" t="s">
        <v>326</v>
      </c>
      <c r="AT1466" s="192" t="s">
        <v>224</v>
      </c>
      <c r="AU1466" s="192" t="s">
        <v>84</v>
      </c>
      <c r="AY1466" s="17" t="s">
        <v>150</v>
      </c>
      <c r="BE1466" s="193">
        <f>IF(N1466="základní",J1466,0)</f>
        <v>0</v>
      </c>
      <c r="BF1466" s="193">
        <f>IF(N1466="snížená",J1466,0)</f>
        <v>0</v>
      </c>
      <c r="BG1466" s="193">
        <f>IF(N1466="zákl. přenesená",J1466,0)</f>
        <v>0</v>
      </c>
      <c r="BH1466" s="193">
        <f>IF(N1466="sníž. přenesená",J1466,0)</f>
        <v>0</v>
      </c>
      <c r="BI1466" s="193">
        <f>IF(N1466="nulová",J1466,0)</f>
        <v>0</v>
      </c>
      <c r="BJ1466" s="17" t="s">
        <v>82</v>
      </c>
      <c r="BK1466" s="193">
        <f>ROUND(I1466*H1466,2)</f>
        <v>0</v>
      </c>
      <c r="BL1466" s="17" t="s">
        <v>234</v>
      </c>
      <c r="BM1466" s="192" t="s">
        <v>2407</v>
      </c>
    </row>
    <row r="1467" spans="1:65" s="14" customFormat="1" ht="11.25">
      <c r="B1467" s="205"/>
      <c r="C1467" s="206"/>
      <c r="D1467" s="196" t="s">
        <v>162</v>
      </c>
      <c r="E1467" s="207" t="s">
        <v>1</v>
      </c>
      <c r="F1467" s="208" t="s">
        <v>2408</v>
      </c>
      <c r="G1467" s="206"/>
      <c r="H1467" s="209">
        <v>0.37</v>
      </c>
      <c r="I1467" s="210"/>
      <c r="J1467" s="206"/>
      <c r="K1467" s="206"/>
      <c r="L1467" s="211"/>
      <c r="M1467" s="212"/>
      <c r="N1467" s="213"/>
      <c r="O1467" s="213"/>
      <c r="P1467" s="213"/>
      <c r="Q1467" s="213"/>
      <c r="R1467" s="213"/>
      <c r="S1467" s="213"/>
      <c r="T1467" s="214"/>
      <c r="AT1467" s="215" t="s">
        <v>162</v>
      </c>
      <c r="AU1467" s="215" t="s">
        <v>84</v>
      </c>
      <c r="AV1467" s="14" t="s">
        <v>84</v>
      </c>
      <c r="AW1467" s="14" t="s">
        <v>32</v>
      </c>
      <c r="AX1467" s="14" t="s">
        <v>82</v>
      </c>
      <c r="AY1467" s="215" t="s">
        <v>150</v>
      </c>
    </row>
    <row r="1468" spans="1:65" s="2" customFormat="1" ht="16.5" customHeight="1">
      <c r="A1468" s="34"/>
      <c r="B1468" s="35"/>
      <c r="C1468" s="181" t="s">
        <v>2409</v>
      </c>
      <c r="D1468" s="181" t="s">
        <v>152</v>
      </c>
      <c r="E1468" s="182" t="s">
        <v>2410</v>
      </c>
      <c r="F1468" s="183" t="s">
        <v>2411</v>
      </c>
      <c r="G1468" s="184" t="s">
        <v>394</v>
      </c>
      <c r="H1468" s="185">
        <v>814.98</v>
      </c>
      <c r="I1468" s="186"/>
      <c r="J1468" s="187">
        <f>ROUND(I1468*H1468,2)</f>
        <v>0</v>
      </c>
      <c r="K1468" s="183" t="s">
        <v>156</v>
      </c>
      <c r="L1468" s="39"/>
      <c r="M1468" s="188" t="s">
        <v>1</v>
      </c>
      <c r="N1468" s="189" t="s">
        <v>42</v>
      </c>
      <c r="O1468" s="71"/>
      <c r="P1468" s="190">
        <f>O1468*H1468</f>
        <v>0</v>
      </c>
      <c r="Q1468" s="190">
        <v>1.0000000000000001E-5</v>
      </c>
      <c r="R1468" s="190">
        <f>Q1468*H1468</f>
        <v>8.1498000000000004E-3</v>
      </c>
      <c r="S1468" s="190">
        <v>0</v>
      </c>
      <c r="T1468" s="191">
        <f>S1468*H1468</f>
        <v>0</v>
      </c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R1468" s="192" t="s">
        <v>234</v>
      </c>
      <c r="AT1468" s="192" t="s">
        <v>152</v>
      </c>
      <c r="AU1468" s="192" t="s">
        <v>84</v>
      </c>
      <c r="AY1468" s="17" t="s">
        <v>150</v>
      </c>
      <c r="BE1468" s="193">
        <f>IF(N1468="základní",J1468,0)</f>
        <v>0</v>
      </c>
      <c r="BF1468" s="193">
        <f>IF(N1468="snížená",J1468,0)</f>
        <v>0</v>
      </c>
      <c r="BG1468" s="193">
        <f>IF(N1468="zákl. přenesená",J1468,0)</f>
        <v>0</v>
      </c>
      <c r="BH1468" s="193">
        <f>IF(N1468="sníž. přenesená",J1468,0)</f>
        <v>0</v>
      </c>
      <c r="BI1468" s="193">
        <f>IF(N1468="nulová",J1468,0)</f>
        <v>0</v>
      </c>
      <c r="BJ1468" s="17" t="s">
        <v>82</v>
      </c>
      <c r="BK1468" s="193">
        <f>ROUND(I1468*H1468,2)</f>
        <v>0</v>
      </c>
      <c r="BL1468" s="17" t="s">
        <v>234</v>
      </c>
      <c r="BM1468" s="192" t="s">
        <v>2412</v>
      </c>
    </row>
    <row r="1469" spans="1:65" s="13" customFormat="1" ht="11.25">
      <c r="B1469" s="194"/>
      <c r="C1469" s="195"/>
      <c r="D1469" s="196" t="s">
        <v>162</v>
      </c>
      <c r="E1469" s="197" t="s">
        <v>1</v>
      </c>
      <c r="F1469" s="198" t="s">
        <v>714</v>
      </c>
      <c r="G1469" s="195"/>
      <c r="H1469" s="197" t="s">
        <v>1</v>
      </c>
      <c r="I1469" s="199"/>
      <c r="J1469" s="195"/>
      <c r="K1469" s="195"/>
      <c r="L1469" s="200"/>
      <c r="M1469" s="201"/>
      <c r="N1469" s="202"/>
      <c r="O1469" s="202"/>
      <c r="P1469" s="202"/>
      <c r="Q1469" s="202"/>
      <c r="R1469" s="202"/>
      <c r="S1469" s="202"/>
      <c r="T1469" s="203"/>
      <c r="AT1469" s="204" t="s">
        <v>162</v>
      </c>
      <c r="AU1469" s="204" t="s">
        <v>84</v>
      </c>
      <c r="AV1469" s="13" t="s">
        <v>82</v>
      </c>
      <c r="AW1469" s="13" t="s">
        <v>32</v>
      </c>
      <c r="AX1469" s="13" t="s">
        <v>77</v>
      </c>
      <c r="AY1469" s="204" t="s">
        <v>150</v>
      </c>
    </row>
    <row r="1470" spans="1:65" s="14" customFormat="1" ht="11.25">
      <c r="B1470" s="205"/>
      <c r="C1470" s="206"/>
      <c r="D1470" s="196" t="s">
        <v>162</v>
      </c>
      <c r="E1470" s="207" t="s">
        <v>1</v>
      </c>
      <c r="F1470" s="208" t="s">
        <v>2413</v>
      </c>
      <c r="G1470" s="206"/>
      <c r="H1470" s="209">
        <v>814.98</v>
      </c>
      <c r="I1470" s="210"/>
      <c r="J1470" s="206"/>
      <c r="K1470" s="206"/>
      <c r="L1470" s="211"/>
      <c r="M1470" s="212"/>
      <c r="N1470" s="213"/>
      <c r="O1470" s="213"/>
      <c r="P1470" s="213"/>
      <c r="Q1470" s="213"/>
      <c r="R1470" s="213"/>
      <c r="S1470" s="213"/>
      <c r="T1470" s="214"/>
      <c r="AT1470" s="215" t="s">
        <v>162</v>
      </c>
      <c r="AU1470" s="215" t="s">
        <v>84</v>
      </c>
      <c r="AV1470" s="14" t="s">
        <v>84</v>
      </c>
      <c r="AW1470" s="14" t="s">
        <v>32</v>
      </c>
      <c r="AX1470" s="14" t="s">
        <v>82</v>
      </c>
      <c r="AY1470" s="215" t="s">
        <v>150</v>
      </c>
    </row>
    <row r="1471" spans="1:65" s="2" customFormat="1" ht="24.2" customHeight="1">
      <c r="A1471" s="34"/>
      <c r="B1471" s="35"/>
      <c r="C1471" s="227" t="s">
        <v>2414</v>
      </c>
      <c r="D1471" s="227" t="s">
        <v>224</v>
      </c>
      <c r="E1471" s="228" t="s">
        <v>2415</v>
      </c>
      <c r="F1471" s="229" t="s">
        <v>2416</v>
      </c>
      <c r="G1471" s="230" t="s">
        <v>170</v>
      </c>
      <c r="H1471" s="231">
        <v>2.1520000000000001</v>
      </c>
      <c r="I1471" s="232"/>
      <c r="J1471" s="233">
        <f>ROUND(I1471*H1471,2)</f>
        <v>0</v>
      </c>
      <c r="K1471" s="229" t="s">
        <v>156</v>
      </c>
      <c r="L1471" s="234"/>
      <c r="M1471" s="235" t="s">
        <v>1</v>
      </c>
      <c r="N1471" s="236" t="s">
        <v>42</v>
      </c>
      <c r="O1471" s="71"/>
      <c r="P1471" s="190">
        <f>O1471*H1471</f>
        <v>0</v>
      </c>
      <c r="Q1471" s="190">
        <v>0.55000000000000004</v>
      </c>
      <c r="R1471" s="190">
        <f>Q1471*H1471</f>
        <v>1.1836000000000002</v>
      </c>
      <c r="S1471" s="190">
        <v>0</v>
      </c>
      <c r="T1471" s="191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192" t="s">
        <v>326</v>
      </c>
      <c r="AT1471" s="192" t="s">
        <v>224</v>
      </c>
      <c r="AU1471" s="192" t="s">
        <v>84</v>
      </c>
      <c r="AY1471" s="17" t="s">
        <v>150</v>
      </c>
      <c r="BE1471" s="193">
        <f>IF(N1471="základní",J1471,0)</f>
        <v>0</v>
      </c>
      <c r="BF1471" s="193">
        <f>IF(N1471="snížená",J1471,0)</f>
        <v>0</v>
      </c>
      <c r="BG1471" s="193">
        <f>IF(N1471="zákl. přenesená",J1471,0)</f>
        <v>0</v>
      </c>
      <c r="BH1471" s="193">
        <f>IF(N1471="sníž. přenesená",J1471,0)</f>
        <v>0</v>
      </c>
      <c r="BI1471" s="193">
        <f>IF(N1471="nulová",J1471,0)</f>
        <v>0</v>
      </c>
      <c r="BJ1471" s="17" t="s">
        <v>82</v>
      </c>
      <c r="BK1471" s="193">
        <f>ROUND(I1471*H1471,2)</f>
        <v>0</v>
      </c>
      <c r="BL1471" s="17" t="s">
        <v>234</v>
      </c>
      <c r="BM1471" s="192" t="s">
        <v>2417</v>
      </c>
    </row>
    <row r="1472" spans="1:65" s="14" customFormat="1" ht="11.25">
      <c r="B1472" s="205"/>
      <c r="C1472" s="206"/>
      <c r="D1472" s="196" t="s">
        <v>162</v>
      </c>
      <c r="E1472" s="207" t="s">
        <v>1</v>
      </c>
      <c r="F1472" s="208" t="s">
        <v>2418</v>
      </c>
      <c r="G1472" s="206"/>
      <c r="H1472" s="209">
        <v>2.1520000000000001</v>
      </c>
      <c r="I1472" s="210"/>
      <c r="J1472" s="206"/>
      <c r="K1472" s="206"/>
      <c r="L1472" s="211"/>
      <c r="M1472" s="212"/>
      <c r="N1472" s="213"/>
      <c r="O1472" s="213"/>
      <c r="P1472" s="213"/>
      <c r="Q1472" s="213"/>
      <c r="R1472" s="213"/>
      <c r="S1472" s="213"/>
      <c r="T1472" s="214"/>
      <c r="AT1472" s="215" t="s">
        <v>162</v>
      </c>
      <c r="AU1472" s="215" t="s">
        <v>84</v>
      </c>
      <c r="AV1472" s="14" t="s">
        <v>84</v>
      </c>
      <c r="AW1472" s="14" t="s">
        <v>32</v>
      </c>
      <c r="AX1472" s="14" t="s">
        <v>82</v>
      </c>
      <c r="AY1472" s="215" t="s">
        <v>150</v>
      </c>
    </row>
    <row r="1473" spans="1:65" s="2" customFormat="1" ht="24.2" customHeight="1">
      <c r="A1473" s="34"/>
      <c r="B1473" s="35"/>
      <c r="C1473" s="181" t="s">
        <v>2419</v>
      </c>
      <c r="D1473" s="181" t="s">
        <v>152</v>
      </c>
      <c r="E1473" s="182" t="s">
        <v>2420</v>
      </c>
      <c r="F1473" s="183" t="s">
        <v>2421</v>
      </c>
      <c r="G1473" s="184" t="s">
        <v>155</v>
      </c>
      <c r="H1473" s="185">
        <v>249.09</v>
      </c>
      <c r="I1473" s="186"/>
      <c r="J1473" s="187">
        <f>ROUND(I1473*H1473,2)</f>
        <v>0</v>
      </c>
      <c r="K1473" s="183" t="s">
        <v>156</v>
      </c>
      <c r="L1473" s="39"/>
      <c r="M1473" s="188" t="s">
        <v>1</v>
      </c>
      <c r="N1473" s="189" t="s">
        <v>42</v>
      </c>
      <c r="O1473" s="71"/>
      <c r="P1473" s="190">
        <f>O1473*H1473</f>
        <v>0</v>
      </c>
      <c r="Q1473" s="190">
        <v>0</v>
      </c>
      <c r="R1473" s="190">
        <f>Q1473*H1473</f>
        <v>0</v>
      </c>
      <c r="S1473" s="190">
        <v>0.03</v>
      </c>
      <c r="T1473" s="191">
        <f>S1473*H1473</f>
        <v>7.4726999999999997</v>
      </c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R1473" s="192" t="s">
        <v>234</v>
      </c>
      <c r="AT1473" s="192" t="s">
        <v>152</v>
      </c>
      <c r="AU1473" s="192" t="s">
        <v>84</v>
      </c>
      <c r="AY1473" s="17" t="s">
        <v>150</v>
      </c>
      <c r="BE1473" s="193">
        <f>IF(N1473="základní",J1473,0)</f>
        <v>0</v>
      </c>
      <c r="BF1473" s="193">
        <f>IF(N1473="snížená",J1473,0)</f>
        <v>0</v>
      </c>
      <c r="BG1473" s="193">
        <f>IF(N1473="zákl. přenesená",J1473,0)</f>
        <v>0</v>
      </c>
      <c r="BH1473" s="193">
        <f>IF(N1473="sníž. přenesená",J1473,0)</f>
        <v>0</v>
      </c>
      <c r="BI1473" s="193">
        <f>IF(N1473="nulová",J1473,0)</f>
        <v>0</v>
      </c>
      <c r="BJ1473" s="17" t="s">
        <v>82</v>
      </c>
      <c r="BK1473" s="193">
        <f>ROUND(I1473*H1473,2)</f>
        <v>0</v>
      </c>
      <c r="BL1473" s="17" t="s">
        <v>234</v>
      </c>
      <c r="BM1473" s="192" t="s">
        <v>2422</v>
      </c>
    </row>
    <row r="1474" spans="1:65" s="13" customFormat="1" ht="11.25">
      <c r="B1474" s="194"/>
      <c r="C1474" s="195"/>
      <c r="D1474" s="196" t="s">
        <v>162</v>
      </c>
      <c r="E1474" s="197" t="s">
        <v>1</v>
      </c>
      <c r="F1474" s="198" t="s">
        <v>704</v>
      </c>
      <c r="G1474" s="195"/>
      <c r="H1474" s="197" t="s">
        <v>1</v>
      </c>
      <c r="I1474" s="199"/>
      <c r="J1474" s="195"/>
      <c r="K1474" s="195"/>
      <c r="L1474" s="200"/>
      <c r="M1474" s="201"/>
      <c r="N1474" s="202"/>
      <c r="O1474" s="202"/>
      <c r="P1474" s="202"/>
      <c r="Q1474" s="202"/>
      <c r="R1474" s="202"/>
      <c r="S1474" s="202"/>
      <c r="T1474" s="203"/>
      <c r="AT1474" s="204" t="s">
        <v>162</v>
      </c>
      <c r="AU1474" s="204" t="s">
        <v>84</v>
      </c>
      <c r="AV1474" s="13" t="s">
        <v>82</v>
      </c>
      <c r="AW1474" s="13" t="s">
        <v>32</v>
      </c>
      <c r="AX1474" s="13" t="s">
        <v>77</v>
      </c>
      <c r="AY1474" s="204" t="s">
        <v>150</v>
      </c>
    </row>
    <row r="1475" spans="1:65" s="14" customFormat="1" ht="11.25">
      <c r="B1475" s="205"/>
      <c r="C1475" s="206"/>
      <c r="D1475" s="196" t="s">
        <v>162</v>
      </c>
      <c r="E1475" s="207" t="s">
        <v>1</v>
      </c>
      <c r="F1475" s="208" t="s">
        <v>735</v>
      </c>
      <c r="G1475" s="206"/>
      <c r="H1475" s="209">
        <v>82.99</v>
      </c>
      <c r="I1475" s="210"/>
      <c r="J1475" s="206"/>
      <c r="K1475" s="206"/>
      <c r="L1475" s="211"/>
      <c r="M1475" s="212"/>
      <c r="N1475" s="213"/>
      <c r="O1475" s="213"/>
      <c r="P1475" s="213"/>
      <c r="Q1475" s="213"/>
      <c r="R1475" s="213"/>
      <c r="S1475" s="213"/>
      <c r="T1475" s="214"/>
      <c r="AT1475" s="215" t="s">
        <v>162</v>
      </c>
      <c r="AU1475" s="215" t="s">
        <v>84</v>
      </c>
      <c r="AV1475" s="14" t="s">
        <v>84</v>
      </c>
      <c r="AW1475" s="14" t="s">
        <v>32</v>
      </c>
      <c r="AX1475" s="14" t="s">
        <v>77</v>
      </c>
      <c r="AY1475" s="215" t="s">
        <v>150</v>
      </c>
    </row>
    <row r="1476" spans="1:65" s="13" customFormat="1" ht="11.25">
      <c r="B1476" s="194"/>
      <c r="C1476" s="195"/>
      <c r="D1476" s="196" t="s">
        <v>162</v>
      </c>
      <c r="E1476" s="197" t="s">
        <v>1</v>
      </c>
      <c r="F1476" s="198" t="s">
        <v>714</v>
      </c>
      <c r="G1476" s="195"/>
      <c r="H1476" s="197" t="s">
        <v>1</v>
      </c>
      <c r="I1476" s="199"/>
      <c r="J1476" s="195"/>
      <c r="K1476" s="195"/>
      <c r="L1476" s="200"/>
      <c r="M1476" s="201"/>
      <c r="N1476" s="202"/>
      <c r="O1476" s="202"/>
      <c r="P1476" s="202"/>
      <c r="Q1476" s="202"/>
      <c r="R1476" s="202"/>
      <c r="S1476" s="202"/>
      <c r="T1476" s="203"/>
      <c r="AT1476" s="204" t="s">
        <v>162</v>
      </c>
      <c r="AU1476" s="204" t="s">
        <v>84</v>
      </c>
      <c r="AV1476" s="13" t="s">
        <v>82</v>
      </c>
      <c r="AW1476" s="13" t="s">
        <v>32</v>
      </c>
      <c r="AX1476" s="13" t="s">
        <v>77</v>
      </c>
      <c r="AY1476" s="204" t="s">
        <v>150</v>
      </c>
    </row>
    <row r="1477" spans="1:65" s="14" customFormat="1" ht="11.25">
      <c r="B1477" s="205"/>
      <c r="C1477" s="206"/>
      <c r="D1477" s="196" t="s">
        <v>162</v>
      </c>
      <c r="E1477" s="207" t="s">
        <v>1</v>
      </c>
      <c r="F1477" s="208" t="s">
        <v>744</v>
      </c>
      <c r="G1477" s="206"/>
      <c r="H1477" s="209">
        <v>135.83000000000001</v>
      </c>
      <c r="I1477" s="210"/>
      <c r="J1477" s="206"/>
      <c r="K1477" s="206"/>
      <c r="L1477" s="211"/>
      <c r="M1477" s="212"/>
      <c r="N1477" s="213"/>
      <c r="O1477" s="213"/>
      <c r="P1477" s="213"/>
      <c r="Q1477" s="213"/>
      <c r="R1477" s="213"/>
      <c r="S1477" s="213"/>
      <c r="T1477" s="214"/>
      <c r="AT1477" s="215" t="s">
        <v>162</v>
      </c>
      <c r="AU1477" s="215" t="s">
        <v>84</v>
      </c>
      <c r="AV1477" s="14" t="s">
        <v>84</v>
      </c>
      <c r="AW1477" s="14" t="s">
        <v>32</v>
      </c>
      <c r="AX1477" s="14" t="s">
        <v>77</v>
      </c>
      <c r="AY1477" s="215" t="s">
        <v>150</v>
      </c>
    </row>
    <row r="1478" spans="1:65" s="13" customFormat="1" ht="11.25">
      <c r="B1478" s="194"/>
      <c r="C1478" s="195"/>
      <c r="D1478" s="196" t="s">
        <v>162</v>
      </c>
      <c r="E1478" s="197" t="s">
        <v>1</v>
      </c>
      <c r="F1478" s="198" t="s">
        <v>716</v>
      </c>
      <c r="G1478" s="195"/>
      <c r="H1478" s="197" t="s">
        <v>1</v>
      </c>
      <c r="I1478" s="199"/>
      <c r="J1478" s="195"/>
      <c r="K1478" s="195"/>
      <c r="L1478" s="200"/>
      <c r="M1478" s="201"/>
      <c r="N1478" s="202"/>
      <c r="O1478" s="202"/>
      <c r="P1478" s="202"/>
      <c r="Q1478" s="202"/>
      <c r="R1478" s="202"/>
      <c r="S1478" s="202"/>
      <c r="T1478" s="203"/>
      <c r="AT1478" s="204" t="s">
        <v>162</v>
      </c>
      <c r="AU1478" s="204" t="s">
        <v>84</v>
      </c>
      <c r="AV1478" s="13" t="s">
        <v>82</v>
      </c>
      <c r="AW1478" s="13" t="s">
        <v>32</v>
      </c>
      <c r="AX1478" s="13" t="s">
        <v>77</v>
      </c>
      <c r="AY1478" s="204" t="s">
        <v>150</v>
      </c>
    </row>
    <row r="1479" spans="1:65" s="14" customFormat="1" ht="11.25">
      <c r="B1479" s="205"/>
      <c r="C1479" s="206"/>
      <c r="D1479" s="196" t="s">
        <v>162</v>
      </c>
      <c r="E1479" s="207" t="s">
        <v>1</v>
      </c>
      <c r="F1479" s="208" t="s">
        <v>2423</v>
      </c>
      <c r="G1479" s="206"/>
      <c r="H1479" s="209">
        <v>30.27</v>
      </c>
      <c r="I1479" s="210"/>
      <c r="J1479" s="206"/>
      <c r="K1479" s="206"/>
      <c r="L1479" s="211"/>
      <c r="M1479" s="212"/>
      <c r="N1479" s="213"/>
      <c r="O1479" s="213"/>
      <c r="P1479" s="213"/>
      <c r="Q1479" s="213"/>
      <c r="R1479" s="213"/>
      <c r="S1479" s="213"/>
      <c r="T1479" s="214"/>
      <c r="AT1479" s="215" t="s">
        <v>162</v>
      </c>
      <c r="AU1479" s="215" t="s">
        <v>84</v>
      </c>
      <c r="AV1479" s="14" t="s">
        <v>84</v>
      </c>
      <c r="AW1479" s="14" t="s">
        <v>32</v>
      </c>
      <c r="AX1479" s="14" t="s">
        <v>77</v>
      </c>
      <c r="AY1479" s="215" t="s">
        <v>150</v>
      </c>
    </row>
    <row r="1480" spans="1:65" s="15" customFormat="1" ht="11.25">
      <c r="B1480" s="216"/>
      <c r="C1480" s="217"/>
      <c r="D1480" s="196" t="s">
        <v>162</v>
      </c>
      <c r="E1480" s="218" t="s">
        <v>1</v>
      </c>
      <c r="F1480" s="219" t="s">
        <v>166</v>
      </c>
      <c r="G1480" s="217"/>
      <c r="H1480" s="220">
        <v>249.09</v>
      </c>
      <c r="I1480" s="221"/>
      <c r="J1480" s="217"/>
      <c r="K1480" s="217"/>
      <c r="L1480" s="222"/>
      <c r="M1480" s="223"/>
      <c r="N1480" s="224"/>
      <c r="O1480" s="224"/>
      <c r="P1480" s="224"/>
      <c r="Q1480" s="224"/>
      <c r="R1480" s="224"/>
      <c r="S1480" s="224"/>
      <c r="T1480" s="225"/>
      <c r="AT1480" s="226" t="s">
        <v>162</v>
      </c>
      <c r="AU1480" s="226" t="s">
        <v>84</v>
      </c>
      <c r="AV1480" s="15" t="s">
        <v>157</v>
      </c>
      <c r="AW1480" s="15" t="s">
        <v>32</v>
      </c>
      <c r="AX1480" s="15" t="s">
        <v>82</v>
      </c>
      <c r="AY1480" s="226" t="s">
        <v>150</v>
      </c>
    </row>
    <row r="1481" spans="1:65" s="2" customFormat="1" ht="33" customHeight="1">
      <c r="A1481" s="34"/>
      <c r="B1481" s="35"/>
      <c r="C1481" s="181" t="s">
        <v>2424</v>
      </c>
      <c r="D1481" s="181" t="s">
        <v>152</v>
      </c>
      <c r="E1481" s="182" t="s">
        <v>2425</v>
      </c>
      <c r="F1481" s="183" t="s">
        <v>2426</v>
      </c>
      <c r="G1481" s="184" t="s">
        <v>209</v>
      </c>
      <c r="H1481" s="185">
        <v>1.395</v>
      </c>
      <c r="I1481" s="186"/>
      <c r="J1481" s="187">
        <f>ROUND(I1481*H1481,2)</f>
        <v>0</v>
      </c>
      <c r="K1481" s="183" t="s">
        <v>156</v>
      </c>
      <c r="L1481" s="39"/>
      <c r="M1481" s="188" t="s">
        <v>1</v>
      </c>
      <c r="N1481" s="189" t="s">
        <v>42</v>
      </c>
      <c r="O1481" s="71"/>
      <c r="P1481" s="190">
        <f>O1481*H1481</f>
        <v>0</v>
      </c>
      <c r="Q1481" s="190">
        <v>0</v>
      </c>
      <c r="R1481" s="190">
        <f>Q1481*H1481</f>
        <v>0</v>
      </c>
      <c r="S1481" s="190">
        <v>0</v>
      </c>
      <c r="T1481" s="191">
        <f>S1481*H1481</f>
        <v>0</v>
      </c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R1481" s="192" t="s">
        <v>234</v>
      </c>
      <c r="AT1481" s="192" t="s">
        <v>152</v>
      </c>
      <c r="AU1481" s="192" t="s">
        <v>84</v>
      </c>
      <c r="AY1481" s="17" t="s">
        <v>150</v>
      </c>
      <c r="BE1481" s="193">
        <f>IF(N1481="základní",J1481,0)</f>
        <v>0</v>
      </c>
      <c r="BF1481" s="193">
        <f>IF(N1481="snížená",J1481,0)</f>
        <v>0</v>
      </c>
      <c r="BG1481" s="193">
        <f>IF(N1481="zákl. přenesená",J1481,0)</f>
        <v>0</v>
      </c>
      <c r="BH1481" s="193">
        <f>IF(N1481="sníž. přenesená",J1481,0)</f>
        <v>0</v>
      </c>
      <c r="BI1481" s="193">
        <f>IF(N1481="nulová",J1481,0)</f>
        <v>0</v>
      </c>
      <c r="BJ1481" s="17" t="s">
        <v>82</v>
      </c>
      <c r="BK1481" s="193">
        <f>ROUND(I1481*H1481,2)</f>
        <v>0</v>
      </c>
      <c r="BL1481" s="17" t="s">
        <v>234</v>
      </c>
      <c r="BM1481" s="192" t="s">
        <v>2427</v>
      </c>
    </row>
    <row r="1482" spans="1:65" s="12" customFormat="1" ht="22.9" customHeight="1">
      <c r="B1482" s="165"/>
      <c r="C1482" s="166"/>
      <c r="D1482" s="167" t="s">
        <v>76</v>
      </c>
      <c r="E1482" s="179" t="s">
        <v>2428</v>
      </c>
      <c r="F1482" s="179" t="s">
        <v>2429</v>
      </c>
      <c r="G1482" s="166"/>
      <c r="H1482" s="166"/>
      <c r="I1482" s="169"/>
      <c r="J1482" s="180">
        <f>BK1482</f>
        <v>0</v>
      </c>
      <c r="K1482" s="166"/>
      <c r="L1482" s="171"/>
      <c r="M1482" s="172"/>
      <c r="N1482" s="173"/>
      <c r="O1482" s="173"/>
      <c r="P1482" s="174">
        <f>SUM(P1483:P1512)</f>
        <v>0</v>
      </c>
      <c r="Q1482" s="173"/>
      <c r="R1482" s="174">
        <f>SUM(R1483:R1512)</f>
        <v>0.42410724000000005</v>
      </c>
      <c r="S1482" s="173"/>
      <c r="T1482" s="175">
        <f>SUM(T1483:T1512)</f>
        <v>0</v>
      </c>
      <c r="AR1482" s="176" t="s">
        <v>84</v>
      </c>
      <c r="AT1482" s="177" t="s">
        <v>76</v>
      </c>
      <c r="AU1482" s="177" t="s">
        <v>82</v>
      </c>
      <c r="AY1482" s="176" t="s">
        <v>150</v>
      </c>
      <c r="BK1482" s="178">
        <f>SUM(BK1483:BK1512)</f>
        <v>0</v>
      </c>
    </row>
    <row r="1483" spans="1:65" s="2" customFormat="1" ht="24.2" customHeight="1">
      <c r="A1483" s="34"/>
      <c r="B1483" s="35"/>
      <c r="C1483" s="181" t="s">
        <v>2430</v>
      </c>
      <c r="D1483" s="181" t="s">
        <v>152</v>
      </c>
      <c r="E1483" s="182" t="s">
        <v>2431</v>
      </c>
      <c r="F1483" s="183" t="s">
        <v>2432</v>
      </c>
      <c r="G1483" s="184" t="s">
        <v>155</v>
      </c>
      <c r="H1483" s="185">
        <v>9.4600000000000009</v>
      </c>
      <c r="I1483" s="186"/>
      <c r="J1483" s="187">
        <f>ROUND(I1483*H1483,2)</f>
        <v>0</v>
      </c>
      <c r="K1483" s="183" t="s">
        <v>156</v>
      </c>
      <c r="L1483" s="39"/>
      <c r="M1483" s="188" t="s">
        <v>1</v>
      </c>
      <c r="N1483" s="189" t="s">
        <v>42</v>
      </c>
      <c r="O1483" s="71"/>
      <c r="P1483" s="190">
        <f>O1483*H1483</f>
        <v>0</v>
      </c>
      <c r="Q1483" s="190">
        <v>2.5069999999999999E-2</v>
      </c>
      <c r="R1483" s="190">
        <f>Q1483*H1483</f>
        <v>0.23716220000000002</v>
      </c>
      <c r="S1483" s="190">
        <v>0</v>
      </c>
      <c r="T1483" s="191">
        <f>S1483*H1483</f>
        <v>0</v>
      </c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R1483" s="192" t="s">
        <v>234</v>
      </c>
      <c r="AT1483" s="192" t="s">
        <v>152</v>
      </c>
      <c r="AU1483" s="192" t="s">
        <v>84</v>
      </c>
      <c r="AY1483" s="17" t="s">
        <v>150</v>
      </c>
      <c r="BE1483" s="193">
        <f>IF(N1483="základní",J1483,0)</f>
        <v>0</v>
      </c>
      <c r="BF1483" s="193">
        <f>IF(N1483="snížená",J1483,0)</f>
        <v>0</v>
      </c>
      <c r="BG1483" s="193">
        <f>IF(N1483="zákl. přenesená",J1483,0)</f>
        <v>0</v>
      </c>
      <c r="BH1483" s="193">
        <f>IF(N1483="sníž. přenesená",J1483,0)</f>
        <v>0</v>
      </c>
      <c r="BI1483" s="193">
        <f>IF(N1483="nulová",J1483,0)</f>
        <v>0</v>
      </c>
      <c r="BJ1483" s="17" t="s">
        <v>82</v>
      </c>
      <c r="BK1483" s="193">
        <f>ROUND(I1483*H1483,2)</f>
        <v>0</v>
      </c>
      <c r="BL1483" s="17" t="s">
        <v>234</v>
      </c>
      <c r="BM1483" s="192" t="s">
        <v>2433</v>
      </c>
    </row>
    <row r="1484" spans="1:65" s="13" customFormat="1" ht="11.25">
      <c r="B1484" s="194"/>
      <c r="C1484" s="195"/>
      <c r="D1484" s="196" t="s">
        <v>162</v>
      </c>
      <c r="E1484" s="197" t="s">
        <v>1</v>
      </c>
      <c r="F1484" s="198" t="s">
        <v>2434</v>
      </c>
      <c r="G1484" s="195"/>
      <c r="H1484" s="197" t="s">
        <v>1</v>
      </c>
      <c r="I1484" s="199"/>
      <c r="J1484" s="195"/>
      <c r="K1484" s="195"/>
      <c r="L1484" s="200"/>
      <c r="M1484" s="201"/>
      <c r="N1484" s="202"/>
      <c r="O1484" s="202"/>
      <c r="P1484" s="202"/>
      <c r="Q1484" s="202"/>
      <c r="R1484" s="202"/>
      <c r="S1484" s="202"/>
      <c r="T1484" s="203"/>
      <c r="AT1484" s="204" t="s">
        <v>162</v>
      </c>
      <c r="AU1484" s="204" t="s">
        <v>84</v>
      </c>
      <c r="AV1484" s="13" t="s">
        <v>82</v>
      </c>
      <c r="AW1484" s="13" t="s">
        <v>32</v>
      </c>
      <c r="AX1484" s="13" t="s">
        <v>77</v>
      </c>
      <c r="AY1484" s="204" t="s">
        <v>150</v>
      </c>
    </row>
    <row r="1485" spans="1:65" s="14" customFormat="1" ht="11.25">
      <c r="B1485" s="205"/>
      <c r="C1485" s="206"/>
      <c r="D1485" s="196" t="s">
        <v>162</v>
      </c>
      <c r="E1485" s="207" t="s">
        <v>1</v>
      </c>
      <c r="F1485" s="208" t="s">
        <v>2435</v>
      </c>
      <c r="G1485" s="206"/>
      <c r="H1485" s="209">
        <v>9.4600000000000009</v>
      </c>
      <c r="I1485" s="210"/>
      <c r="J1485" s="206"/>
      <c r="K1485" s="206"/>
      <c r="L1485" s="211"/>
      <c r="M1485" s="212"/>
      <c r="N1485" s="213"/>
      <c r="O1485" s="213"/>
      <c r="P1485" s="213"/>
      <c r="Q1485" s="213"/>
      <c r="R1485" s="213"/>
      <c r="S1485" s="213"/>
      <c r="T1485" s="214"/>
      <c r="AT1485" s="215" t="s">
        <v>162</v>
      </c>
      <c r="AU1485" s="215" t="s">
        <v>84</v>
      </c>
      <c r="AV1485" s="14" t="s">
        <v>84</v>
      </c>
      <c r="AW1485" s="14" t="s">
        <v>32</v>
      </c>
      <c r="AX1485" s="14" t="s">
        <v>82</v>
      </c>
      <c r="AY1485" s="215" t="s">
        <v>150</v>
      </c>
    </row>
    <row r="1486" spans="1:65" s="2" customFormat="1" ht="24.2" customHeight="1">
      <c r="A1486" s="34"/>
      <c r="B1486" s="35"/>
      <c r="C1486" s="181" t="s">
        <v>2436</v>
      </c>
      <c r="D1486" s="181" t="s">
        <v>152</v>
      </c>
      <c r="E1486" s="182" t="s">
        <v>2437</v>
      </c>
      <c r="F1486" s="183" t="s">
        <v>2438</v>
      </c>
      <c r="G1486" s="184" t="s">
        <v>155</v>
      </c>
      <c r="H1486" s="185">
        <v>14.54</v>
      </c>
      <c r="I1486" s="186"/>
      <c r="J1486" s="187">
        <f>ROUND(I1486*H1486,2)</f>
        <v>0</v>
      </c>
      <c r="K1486" s="183" t="s">
        <v>156</v>
      </c>
      <c r="L1486" s="39"/>
      <c r="M1486" s="188" t="s">
        <v>1</v>
      </c>
      <c r="N1486" s="189" t="s">
        <v>42</v>
      </c>
      <c r="O1486" s="71"/>
      <c r="P1486" s="190">
        <f>O1486*H1486</f>
        <v>0</v>
      </c>
      <c r="Q1486" s="190">
        <v>1.26E-2</v>
      </c>
      <c r="R1486" s="190">
        <f>Q1486*H1486</f>
        <v>0.18320399999999998</v>
      </c>
      <c r="S1486" s="190">
        <v>0</v>
      </c>
      <c r="T1486" s="191">
        <f>S1486*H1486</f>
        <v>0</v>
      </c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R1486" s="192" t="s">
        <v>234</v>
      </c>
      <c r="AT1486" s="192" t="s">
        <v>152</v>
      </c>
      <c r="AU1486" s="192" t="s">
        <v>84</v>
      </c>
      <c r="AY1486" s="17" t="s">
        <v>150</v>
      </c>
      <c r="BE1486" s="193">
        <f>IF(N1486="základní",J1486,0)</f>
        <v>0</v>
      </c>
      <c r="BF1486" s="193">
        <f>IF(N1486="snížená",J1486,0)</f>
        <v>0</v>
      </c>
      <c r="BG1486" s="193">
        <f>IF(N1486="zákl. přenesená",J1486,0)</f>
        <v>0</v>
      </c>
      <c r="BH1486" s="193">
        <f>IF(N1486="sníž. přenesená",J1486,0)</f>
        <v>0</v>
      </c>
      <c r="BI1486" s="193">
        <f>IF(N1486="nulová",J1486,0)</f>
        <v>0</v>
      </c>
      <c r="BJ1486" s="17" t="s">
        <v>82</v>
      </c>
      <c r="BK1486" s="193">
        <f>ROUND(I1486*H1486,2)</f>
        <v>0</v>
      </c>
      <c r="BL1486" s="17" t="s">
        <v>234</v>
      </c>
      <c r="BM1486" s="192" t="s">
        <v>2439</v>
      </c>
    </row>
    <row r="1487" spans="1:65" s="13" customFormat="1" ht="11.25">
      <c r="B1487" s="194"/>
      <c r="C1487" s="195"/>
      <c r="D1487" s="196" t="s">
        <v>162</v>
      </c>
      <c r="E1487" s="197" t="s">
        <v>1</v>
      </c>
      <c r="F1487" s="198" t="s">
        <v>2440</v>
      </c>
      <c r="G1487" s="195"/>
      <c r="H1487" s="197" t="s">
        <v>1</v>
      </c>
      <c r="I1487" s="199"/>
      <c r="J1487" s="195"/>
      <c r="K1487" s="195"/>
      <c r="L1487" s="200"/>
      <c r="M1487" s="201"/>
      <c r="N1487" s="202"/>
      <c r="O1487" s="202"/>
      <c r="P1487" s="202"/>
      <c r="Q1487" s="202"/>
      <c r="R1487" s="202"/>
      <c r="S1487" s="202"/>
      <c r="T1487" s="203"/>
      <c r="AT1487" s="204" t="s">
        <v>162</v>
      </c>
      <c r="AU1487" s="204" t="s">
        <v>84</v>
      </c>
      <c r="AV1487" s="13" t="s">
        <v>82</v>
      </c>
      <c r="AW1487" s="13" t="s">
        <v>32</v>
      </c>
      <c r="AX1487" s="13" t="s">
        <v>77</v>
      </c>
      <c r="AY1487" s="204" t="s">
        <v>150</v>
      </c>
    </row>
    <row r="1488" spans="1:65" s="14" customFormat="1" ht="11.25">
      <c r="B1488" s="205"/>
      <c r="C1488" s="206"/>
      <c r="D1488" s="196" t="s">
        <v>162</v>
      </c>
      <c r="E1488" s="207" t="s">
        <v>1</v>
      </c>
      <c r="F1488" s="208" t="s">
        <v>2441</v>
      </c>
      <c r="G1488" s="206"/>
      <c r="H1488" s="209">
        <v>3.22</v>
      </c>
      <c r="I1488" s="210"/>
      <c r="J1488" s="206"/>
      <c r="K1488" s="206"/>
      <c r="L1488" s="211"/>
      <c r="M1488" s="212"/>
      <c r="N1488" s="213"/>
      <c r="O1488" s="213"/>
      <c r="P1488" s="213"/>
      <c r="Q1488" s="213"/>
      <c r="R1488" s="213"/>
      <c r="S1488" s="213"/>
      <c r="T1488" s="214"/>
      <c r="AT1488" s="215" t="s">
        <v>162</v>
      </c>
      <c r="AU1488" s="215" t="s">
        <v>84</v>
      </c>
      <c r="AV1488" s="14" t="s">
        <v>84</v>
      </c>
      <c r="AW1488" s="14" t="s">
        <v>32</v>
      </c>
      <c r="AX1488" s="14" t="s">
        <v>77</v>
      </c>
      <c r="AY1488" s="215" t="s">
        <v>150</v>
      </c>
    </row>
    <row r="1489" spans="1:65" s="13" customFormat="1" ht="11.25">
      <c r="B1489" s="194"/>
      <c r="C1489" s="195"/>
      <c r="D1489" s="196" t="s">
        <v>162</v>
      </c>
      <c r="E1489" s="197" t="s">
        <v>1</v>
      </c>
      <c r="F1489" s="198" t="s">
        <v>2442</v>
      </c>
      <c r="G1489" s="195"/>
      <c r="H1489" s="197" t="s">
        <v>1</v>
      </c>
      <c r="I1489" s="199"/>
      <c r="J1489" s="195"/>
      <c r="K1489" s="195"/>
      <c r="L1489" s="200"/>
      <c r="M1489" s="201"/>
      <c r="N1489" s="202"/>
      <c r="O1489" s="202"/>
      <c r="P1489" s="202"/>
      <c r="Q1489" s="202"/>
      <c r="R1489" s="202"/>
      <c r="S1489" s="202"/>
      <c r="T1489" s="203"/>
      <c r="AT1489" s="204" t="s">
        <v>162</v>
      </c>
      <c r="AU1489" s="204" t="s">
        <v>84</v>
      </c>
      <c r="AV1489" s="13" t="s">
        <v>82</v>
      </c>
      <c r="AW1489" s="13" t="s">
        <v>32</v>
      </c>
      <c r="AX1489" s="13" t="s">
        <v>77</v>
      </c>
      <c r="AY1489" s="204" t="s">
        <v>150</v>
      </c>
    </row>
    <row r="1490" spans="1:65" s="14" customFormat="1" ht="11.25">
      <c r="B1490" s="205"/>
      <c r="C1490" s="206"/>
      <c r="D1490" s="196" t="s">
        <v>162</v>
      </c>
      <c r="E1490" s="207" t="s">
        <v>1</v>
      </c>
      <c r="F1490" s="208" t="s">
        <v>2443</v>
      </c>
      <c r="G1490" s="206"/>
      <c r="H1490" s="209">
        <v>2.0699999999999998</v>
      </c>
      <c r="I1490" s="210"/>
      <c r="J1490" s="206"/>
      <c r="K1490" s="206"/>
      <c r="L1490" s="211"/>
      <c r="M1490" s="212"/>
      <c r="N1490" s="213"/>
      <c r="O1490" s="213"/>
      <c r="P1490" s="213"/>
      <c r="Q1490" s="213"/>
      <c r="R1490" s="213"/>
      <c r="S1490" s="213"/>
      <c r="T1490" s="214"/>
      <c r="AT1490" s="215" t="s">
        <v>162</v>
      </c>
      <c r="AU1490" s="215" t="s">
        <v>84</v>
      </c>
      <c r="AV1490" s="14" t="s">
        <v>84</v>
      </c>
      <c r="AW1490" s="14" t="s">
        <v>32</v>
      </c>
      <c r="AX1490" s="14" t="s">
        <v>77</v>
      </c>
      <c r="AY1490" s="215" t="s">
        <v>150</v>
      </c>
    </row>
    <row r="1491" spans="1:65" s="13" customFormat="1" ht="11.25">
      <c r="B1491" s="194"/>
      <c r="C1491" s="195"/>
      <c r="D1491" s="196" t="s">
        <v>162</v>
      </c>
      <c r="E1491" s="197" t="s">
        <v>1</v>
      </c>
      <c r="F1491" s="198" t="s">
        <v>2444</v>
      </c>
      <c r="G1491" s="195"/>
      <c r="H1491" s="197" t="s">
        <v>1</v>
      </c>
      <c r="I1491" s="199"/>
      <c r="J1491" s="195"/>
      <c r="K1491" s="195"/>
      <c r="L1491" s="200"/>
      <c r="M1491" s="201"/>
      <c r="N1491" s="202"/>
      <c r="O1491" s="202"/>
      <c r="P1491" s="202"/>
      <c r="Q1491" s="202"/>
      <c r="R1491" s="202"/>
      <c r="S1491" s="202"/>
      <c r="T1491" s="203"/>
      <c r="AT1491" s="204" t="s">
        <v>162</v>
      </c>
      <c r="AU1491" s="204" t="s">
        <v>84</v>
      </c>
      <c r="AV1491" s="13" t="s">
        <v>82</v>
      </c>
      <c r="AW1491" s="13" t="s">
        <v>32</v>
      </c>
      <c r="AX1491" s="13" t="s">
        <v>77</v>
      </c>
      <c r="AY1491" s="204" t="s">
        <v>150</v>
      </c>
    </row>
    <row r="1492" spans="1:65" s="14" customFormat="1" ht="11.25">
      <c r="B1492" s="205"/>
      <c r="C1492" s="206"/>
      <c r="D1492" s="196" t="s">
        <v>162</v>
      </c>
      <c r="E1492" s="207" t="s">
        <v>1</v>
      </c>
      <c r="F1492" s="208" t="s">
        <v>2445</v>
      </c>
      <c r="G1492" s="206"/>
      <c r="H1492" s="209">
        <v>9.25</v>
      </c>
      <c r="I1492" s="210"/>
      <c r="J1492" s="206"/>
      <c r="K1492" s="206"/>
      <c r="L1492" s="211"/>
      <c r="M1492" s="212"/>
      <c r="N1492" s="213"/>
      <c r="O1492" s="213"/>
      <c r="P1492" s="213"/>
      <c r="Q1492" s="213"/>
      <c r="R1492" s="213"/>
      <c r="S1492" s="213"/>
      <c r="T1492" s="214"/>
      <c r="AT1492" s="215" t="s">
        <v>162</v>
      </c>
      <c r="AU1492" s="215" t="s">
        <v>84</v>
      </c>
      <c r="AV1492" s="14" t="s">
        <v>84</v>
      </c>
      <c r="AW1492" s="14" t="s">
        <v>32</v>
      </c>
      <c r="AX1492" s="14" t="s">
        <v>77</v>
      </c>
      <c r="AY1492" s="215" t="s">
        <v>150</v>
      </c>
    </row>
    <row r="1493" spans="1:65" s="15" customFormat="1" ht="11.25">
      <c r="B1493" s="216"/>
      <c r="C1493" s="217"/>
      <c r="D1493" s="196" t="s">
        <v>162</v>
      </c>
      <c r="E1493" s="218" t="s">
        <v>1</v>
      </c>
      <c r="F1493" s="219" t="s">
        <v>166</v>
      </c>
      <c r="G1493" s="217"/>
      <c r="H1493" s="220">
        <v>14.54</v>
      </c>
      <c r="I1493" s="221"/>
      <c r="J1493" s="217"/>
      <c r="K1493" s="217"/>
      <c r="L1493" s="222"/>
      <c r="M1493" s="223"/>
      <c r="N1493" s="224"/>
      <c r="O1493" s="224"/>
      <c r="P1493" s="224"/>
      <c r="Q1493" s="224"/>
      <c r="R1493" s="224"/>
      <c r="S1493" s="224"/>
      <c r="T1493" s="225"/>
      <c r="AT1493" s="226" t="s">
        <v>162</v>
      </c>
      <c r="AU1493" s="226" t="s">
        <v>84</v>
      </c>
      <c r="AV1493" s="15" t="s">
        <v>157</v>
      </c>
      <c r="AW1493" s="15" t="s">
        <v>32</v>
      </c>
      <c r="AX1493" s="15" t="s">
        <v>82</v>
      </c>
      <c r="AY1493" s="226" t="s">
        <v>150</v>
      </c>
    </row>
    <row r="1494" spans="1:65" s="2" customFormat="1" ht="16.5" customHeight="1">
      <c r="A1494" s="34"/>
      <c r="B1494" s="35"/>
      <c r="C1494" s="181" t="s">
        <v>2446</v>
      </c>
      <c r="D1494" s="181" t="s">
        <v>152</v>
      </c>
      <c r="E1494" s="182" t="s">
        <v>2447</v>
      </c>
      <c r="F1494" s="183" t="s">
        <v>2448</v>
      </c>
      <c r="G1494" s="184" t="s">
        <v>155</v>
      </c>
      <c r="H1494" s="185">
        <v>14.54</v>
      </c>
      <c r="I1494" s="186"/>
      <c r="J1494" s="187">
        <f>ROUND(I1494*H1494,2)</f>
        <v>0</v>
      </c>
      <c r="K1494" s="183" t="s">
        <v>156</v>
      </c>
      <c r="L1494" s="39"/>
      <c r="M1494" s="188" t="s">
        <v>1</v>
      </c>
      <c r="N1494" s="189" t="s">
        <v>42</v>
      </c>
      <c r="O1494" s="71"/>
      <c r="P1494" s="190">
        <f>O1494*H1494</f>
        <v>0</v>
      </c>
      <c r="Q1494" s="190">
        <v>1E-4</v>
      </c>
      <c r="R1494" s="190">
        <f>Q1494*H1494</f>
        <v>1.454E-3</v>
      </c>
      <c r="S1494" s="190">
        <v>0</v>
      </c>
      <c r="T1494" s="191">
        <f>S1494*H1494</f>
        <v>0</v>
      </c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R1494" s="192" t="s">
        <v>234</v>
      </c>
      <c r="AT1494" s="192" t="s">
        <v>152</v>
      </c>
      <c r="AU1494" s="192" t="s">
        <v>84</v>
      </c>
      <c r="AY1494" s="17" t="s">
        <v>150</v>
      </c>
      <c r="BE1494" s="193">
        <f>IF(N1494="základní",J1494,0)</f>
        <v>0</v>
      </c>
      <c r="BF1494" s="193">
        <f>IF(N1494="snížená",J1494,0)</f>
        <v>0</v>
      </c>
      <c r="BG1494" s="193">
        <f>IF(N1494="zákl. přenesená",J1494,0)</f>
        <v>0</v>
      </c>
      <c r="BH1494" s="193">
        <f>IF(N1494="sníž. přenesená",J1494,0)</f>
        <v>0</v>
      </c>
      <c r="BI1494" s="193">
        <f>IF(N1494="nulová",J1494,0)</f>
        <v>0</v>
      </c>
      <c r="BJ1494" s="17" t="s">
        <v>82</v>
      </c>
      <c r="BK1494" s="193">
        <f>ROUND(I1494*H1494,2)</f>
        <v>0</v>
      </c>
      <c r="BL1494" s="17" t="s">
        <v>234</v>
      </c>
      <c r="BM1494" s="192" t="s">
        <v>2449</v>
      </c>
    </row>
    <row r="1495" spans="1:65" s="13" customFormat="1" ht="11.25">
      <c r="B1495" s="194"/>
      <c r="C1495" s="195"/>
      <c r="D1495" s="196" t="s">
        <v>162</v>
      </c>
      <c r="E1495" s="197" t="s">
        <v>1</v>
      </c>
      <c r="F1495" s="198" t="s">
        <v>2440</v>
      </c>
      <c r="G1495" s="195"/>
      <c r="H1495" s="197" t="s">
        <v>1</v>
      </c>
      <c r="I1495" s="199"/>
      <c r="J1495" s="195"/>
      <c r="K1495" s="195"/>
      <c r="L1495" s="200"/>
      <c r="M1495" s="201"/>
      <c r="N1495" s="202"/>
      <c r="O1495" s="202"/>
      <c r="P1495" s="202"/>
      <c r="Q1495" s="202"/>
      <c r="R1495" s="202"/>
      <c r="S1495" s="202"/>
      <c r="T1495" s="203"/>
      <c r="AT1495" s="204" t="s">
        <v>162</v>
      </c>
      <c r="AU1495" s="204" t="s">
        <v>84</v>
      </c>
      <c r="AV1495" s="13" t="s">
        <v>82</v>
      </c>
      <c r="AW1495" s="13" t="s">
        <v>32</v>
      </c>
      <c r="AX1495" s="13" t="s">
        <v>77</v>
      </c>
      <c r="AY1495" s="204" t="s">
        <v>150</v>
      </c>
    </row>
    <row r="1496" spans="1:65" s="14" customFormat="1" ht="11.25">
      <c r="B1496" s="205"/>
      <c r="C1496" s="206"/>
      <c r="D1496" s="196" t="s">
        <v>162</v>
      </c>
      <c r="E1496" s="207" t="s">
        <v>1</v>
      </c>
      <c r="F1496" s="208" t="s">
        <v>2441</v>
      </c>
      <c r="G1496" s="206"/>
      <c r="H1496" s="209">
        <v>3.22</v>
      </c>
      <c r="I1496" s="210"/>
      <c r="J1496" s="206"/>
      <c r="K1496" s="206"/>
      <c r="L1496" s="211"/>
      <c r="M1496" s="212"/>
      <c r="N1496" s="213"/>
      <c r="O1496" s="213"/>
      <c r="P1496" s="213"/>
      <c r="Q1496" s="213"/>
      <c r="R1496" s="213"/>
      <c r="S1496" s="213"/>
      <c r="T1496" s="214"/>
      <c r="AT1496" s="215" t="s">
        <v>162</v>
      </c>
      <c r="AU1496" s="215" t="s">
        <v>84</v>
      </c>
      <c r="AV1496" s="14" t="s">
        <v>84</v>
      </c>
      <c r="AW1496" s="14" t="s">
        <v>32</v>
      </c>
      <c r="AX1496" s="14" t="s">
        <v>77</v>
      </c>
      <c r="AY1496" s="215" t="s">
        <v>150</v>
      </c>
    </row>
    <row r="1497" spans="1:65" s="13" customFormat="1" ht="11.25">
      <c r="B1497" s="194"/>
      <c r="C1497" s="195"/>
      <c r="D1497" s="196" t="s">
        <v>162</v>
      </c>
      <c r="E1497" s="197" t="s">
        <v>1</v>
      </c>
      <c r="F1497" s="198" t="s">
        <v>2442</v>
      </c>
      <c r="G1497" s="195"/>
      <c r="H1497" s="197" t="s">
        <v>1</v>
      </c>
      <c r="I1497" s="199"/>
      <c r="J1497" s="195"/>
      <c r="K1497" s="195"/>
      <c r="L1497" s="200"/>
      <c r="M1497" s="201"/>
      <c r="N1497" s="202"/>
      <c r="O1497" s="202"/>
      <c r="P1497" s="202"/>
      <c r="Q1497" s="202"/>
      <c r="R1497" s="202"/>
      <c r="S1497" s="202"/>
      <c r="T1497" s="203"/>
      <c r="AT1497" s="204" t="s">
        <v>162</v>
      </c>
      <c r="AU1497" s="204" t="s">
        <v>84</v>
      </c>
      <c r="AV1497" s="13" t="s">
        <v>82</v>
      </c>
      <c r="AW1497" s="13" t="s">
        <v>32</v>
      </c>
      <c r="AX1497" s="13" t="s">
        <v>77</v>
      </c>
      <c r="AY1497" s="204" t="s">
        <v>150</v>
      </c>
    </row>
    <row r="1498" spans="1:65" s="14" customFormat="1" ht="11.25">
      <c r="B1498" s="205"/>
      <c r="C1498" s="206"/>
      <c r="D1498" s="196" t="s">
        <v>162</v>
      </c>
      <c r="E1498" s="207" t="s">
        <v>1</v>
      </c>
      <c r="F1498" s="208" t="s">
        <v>2443</v>
      </c>
      <c r="G1498" s="206"/>
      <c r="H1498" s="209">
        <v>2.0699999999999998</v>
      </c>
      <c r="I1498" s="210"/>
      <c r="J1498" s="206"/>
      <c r="K1498" s="206"/>
      <c r="L1498" s="211"/>
      <c r="M1498" s="212"/>
      <c r="N1498" s="213"/>
      <c r="O1498" s="213"/>
      <c r="P1498" s="213"/>
      <c r="Q1498" s="213"/>
      <c r="R1498" s="213"/>
      <c r="S1498" s="213"/>
      <c r="T1498" s="214"/>
      <c r="AT1498" s="215" t="s">
        <v>162</v>
      </c>
      <c r="AU1498" s="215" t="s">
        <v>84</v>
      </c>
      <c r="AV1498" s="14" t="s">
        <v>84</v>
      </c>
      <c r="AW1498" s="14" t="s">
        <v>32</v>
      </c>
      <c r="AX1498" s="14" t="s">
        <v>77</v>
      </c>
      <c r="AY1498" s="215" t="s">
        <v>150</v>
      </c>
    </row>
    <row r="1499" spans="1:65" s="13" customFormat="1" ht="11.25">
      <c r="B1499" s="194"/>
      <c r="C1499" s="195"/>
      <c r="D1499" s="196" t="s">
        <v>162</v>
      </c>
      <c r="E1499" s="197" t="s">
        <v>1</v>
      </c>
      <c r="F1499" s="198" t="s">
        <v>2444</v>
      </c>
      <c r="G1499" s="195"/>
      <c r="H1499" s="197" t="s">
        <v>1</v>
      </c>
      <c r="I1499" s="199"/>
      <c r="J1499" s="195"/>
      <c r="K1499" s="195"/>
      <c r="L1499" s="200"/>
      <c r="M1499" s="201"/>
      <c r="N1499" s="202"/>
      <c r="O1499" s="202"/>
      <c r="P1499" s="202"/>
      <c r="Q1499" s="202"/>
      <c r="R1499" s="202"/>
      <c r="S1499" s="202"/>
      <c r="T1499" s="203"/>
      <c r="AT1499" s="204" t="s">
        <v>162</v>
      </c>
      <c r="AU1499" s="204" t="s">
        <v>84</v>
      </c>
      <c r="AV1499" s="13" t="s">
        <v>82</v>
      </c>
      <c r="AW1499" s="13" t="s">
        <v>32</v>
      </c>
      <c r="AX1499" s="13" t="s">
        <v>77</v>
      </c>
      <c r="AY1499" s="204" t="s">
        <v>150</v>
      </c>
    </row>
    <row r="1500" spans="1:65" s="14" customFormat="1" ht="11.25">
      <c r="B1500" s="205"/>
      <c r="C1500" s="206"/>
      <c r="D1500" s="196" t="s">
        <v>162</v>
      </c>
      <c r="E1500" s="207" t="s">
        <v>1</v>
      </c>
      <c r="F1500" s="208" t="s">
        <v>2445</v>
      </c>
      <c r="G1500" s="206"/>
      <c r="H1500" s="209">
        <v>9.25</v>
      </c>
      <c r="I1500" s="210"/>
      <c r="J1500" s="206"/>
      <c r="K1500" s="206"/>
      <c r="L1500" s="211"/>
      <c r="M1500" s="212"/>
      <c r="N1500" s="213"/>
      <c r="O1500" s="213"/>
      <c r="P1500" s="213"/>
      <c r="Q1500" s="213"/>
      <c r="R1500" s="213"/>
      <c r="S1500" s="213"/>
      <c r="T1500" s="214"/>
      <c r="AT1500" s="215" t="s">
        <v>162</v>
      </c>
      <c r="AU1500" s="215" t="s">
        <v>84</v>
      </c>
      <c r="AV1500" s="14" t="s">
        <v>84</v>
      </c>
      <c r="AW1500" s="14" t="s">
        <v>32</v>
      </c>
      <c r="AX1500" s="14" t="s">
        <v>77</v>
      </c>
      <c r="AY1500" s="215" t="s">
        <v>150</v>
      </c>
    </row>
    <row r="1501" spans="1:65" s="15" customFormat="1" ht="11.25">
      <c r="B1501" s="216"/>
      <c r="C1501" s="217"/>
      <c r="D1501" s="196" t="s">
        <v>162</v>
      </c>
      <c r="E1501" s="218" t="s">
        <v>1</v>
      </c>
      <c r="F1501" s="219" t="s">
        <v>166</v>
      </c>
      <c r="G1501" s="217"/>
      <c r="H1501" s="220">
        <v>14.54</v>
      </c>
      <c r="I1501" s="221"/>
      <c r="J1501" s="217"/>
      <c r="K1501" s="217"/>
      <c r="L1501" s="222"/>
      <c r="M1501" s="223"/>
      <c r="N1501" s="224"/>
      <c r="O1501" s="224"/>
      <c r="P1501" s="224"/>
      <c r="Q1501" s="224"/>
      <c r="R1501" s="224"/>
      <c r="S1501" s="224"/>
      <c r="T1501" s="225"/>
      <c r="AT1501" s="226" t="s">
        <v>162</v>
      </c>
      <c r="AU1501" s="226" t="s">
        <v>84</v>
      </c>
      <c r="AV1501" s="15" t="s">
        <v>157</v>
      </c>
      <c r="AW1501" s="15" t="s">
        <v>32</v>
      </c>
      <c r="AX1501" s="15" t="s">
        <v>82</v>
      </c>
      <c r="AY1501" s="226" t="s">
        <v>150</v>
      </c>
    </row>
    <row r="1502" spans="1:65" s="2" customFormat="1" ht="16.5" customHeight="1">
      <c r="A1502" s="34"/>
      <c r="B1502" s="35"/>
      <c r="C1502" s="181" t="s">
        <v>2450</v>
      </c>
      <c r="D1502" s="181" t="s">
        <v>152</v>
      </c>
      <c r="E1502" s="182" t="s">
        <v>2451</v>
      </c>
      <c r="F1502" s="183" t="s">
        <v>2452</v>
      </c>
      <c r="G1502" s="184" t="s">
        <v>155</v>
      </c>
      <c r="H1502" s="185">
        <v>14.54</v>
      </c>
      <c r="I1502" s="186"/>
      <c r="J1502" s="187">
        <f>ROUND(I1502*H1502,2)</f>
        <v>0</v>
      </c>
      <c r="K1502" s="183" t="s">
        <v>156</v>
      </c>
      <c r="L1502" s="39"/>
      <c r="M1502" s="188" t="s">
        <v>1</v>
      </c>
      <c r="N1502" s="189" t="s">
        <v>42</v>
      </c>
      <c r="O1502" s="71"/>
      <c r="P1502" s="190">
        <f>O1502*H1502</f>
        <v>0</v>
      </c>
      <c r="Q1502" s="190">
        <v>0</v>
      </c>
      <c r="R1502" s="190">
        <f>Q1502*H1502</f>
        <v>0</v>
      </c>
      <c r="S1502" s="190">
        <v>0</v>
      </c>
      <c r="T1502" s="191">
        <f>S1502*H1502</f>
        <v>0</v>
      </c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R1502" s="192" t="s">
        <v>234</v>
      </c>
      <c r="AT1502" s="192" t="s">
        <v>152</v>
      </c>
      <c r="AU1502" s="192" t="s">
        <v>84</v>
      </c>
      <c r="AY1502" s="17" t="s">
        <v>150</v>
      </c>
      <c r="BE1502" s="193">
        <f>IF(N1502="základní",J1502,0)</f>
        <v>0</v>
      </c>
      <c r="BF1502" s="193">
        <f>IF(N1502="snížená",J1502,0)</f>
        <v>0</v>
      </c>
      <c r="BG1502" s="193">
        <f>IF(N1502="zákl. přenesená",J1502,0)</f>
        <v>0</v>
      </c>
      <c r="BH1502" s="193">
        <f>IF(N1502="sníž. přenesená",J1502,0)</f>
        <v>0</v>
      </c>
      <c r="BI1502" s="193">
        <f>IF(N1502="nulová",J1502,0)</f>
        <v>0</v>
      </c>
      <c r="BJ1502" s="17" t="s">
        <v>82</v>
      </c>
      <c r="BK1502" s="193">
        <f>ROUND(I1502*H1502,2)</f>
        <v>0</v>
      </c>
      <c r="BL1502" s="17" t="s">
        <v>234</v>
      </c>
      <c r="BM1502" s="192" t="s">
        <v>2453</v>
      </c>
    </row>
    <row r="1503" spans="1:65" s="13" customFormat="1" ht="11.25">
      <c r="B1503" s="194"/>
      <c r="C1503" s="195"/>
      <c r="D1503" s="196" t="s">
        <v>162</v>
      </c>
      <c r="E1503" s="197" t="s">
        <v>1</v>
      </c>
      <c r="F1503" s="198" t="s">
        <v>2440</v>
      </c>
      <c r="G1503" s="195"/>
      <c r="H1503" s="197" t="s">
        <v>1</v>
      </c>
      <c r="I1503" s="199"/>
      <c r="J1503" s="195"/>
      <c r="K1503" s="195"/>
      <c r="L1503" s="200"/>
      <c r="M1503" s="201"/>
      <c r="N1503" s="202"/>
      <c r="O1503" s="202"/>
      <c r="P1503" s="202"/>
      <c r="Q1503" s="202"/>
      <c r="R1503" s="202"/>
      <c r="S1503" s="202"/>
      <c r="T1503" s="203"/>
      <c r="AT1503" s="204" t="s">
        <v>162</v>
      </c>
      <c r="AU1503" s="204" t="s">
        <v>84</v>
      </c>
      <c r="AV1503" s="13" t="s">
        <v>82</v>
      </c>
      <c r="AW1503" s="13" t="s">
        <v>32</v>
      </c>
      <c r="AX1503" s="13" t="s">
        <v>77</v>
      </c>
      <c r="AY1503" s="204" t="s">
        <v>150</v>
      </c>
    </row>
    <row r="1504" spans="1:65" s="14" customFormat="1" ht="11.25">
      <c r="B1504" s="205"/>
      <c r="C1504" s="206"/>
      <c r="D1504" s="196" t="s">
        <v>162</v>
      </c>
      <c r="E1504" s="207" t="s">
        <v>1</v>
      </c>
      <c r="F1504" s="208" t="s">
        <v>2441</v>
      </c>
      <c r="G1504" s="206"/>
      <c r="H1504" s="209">
        <v>3.22</v>
      </c>
      <c r="I1504" s="210"/>
      <c r="J1504" s="206"/>
      <c r="K1504" s="206"/>
      <c r="L1504" s="211"/>
      <c r="M1504" s="212"/>
      <c r="N1504" s="213"/>
      <c r="O1504" s="213"/>
      <c r="P1504" s="213"/>
      <c r="Q1504" s="213"/>
      <c r="R1504" s="213"/>
      <c r="S1504" s="213"/>
      <c r="T1504" s="214"/>
      <c r="AT1504" s="215" t="s">
        <v>162</v>
      </c>
      <c r="AU1504" s="215" t="s">
        <v>84</v>
      </c>
      <c r="AV1504" s="14" t="s">
        <v>84</v>
      </c>
      <c r="AW1504" s="14" t="s">
        <v>32</v>
      </c>
      <c r="AX1504" s="14" t="s">
        <v>77</v>
      </c>
      <c r="AY1504" s="215" t="s">
        <v>150</v>
      </c>
    </row>
    <row r="1505" spans="1:65" s="13" customFormat="1" ht="11.25">
      <c r="B1505" s="194"/>
      <c r="C1505" s="195"/>
      <c r="D1505" s="196" t="s">
        <v>162</v>
      </c>
      <c r="E1505" s="197" t="s">
        <v>1</v>
      </c>
      <c r="F1505" s="198" t="s">
        <v>2442</v>
      </c>
      <c r="G1505" s="195"/>
      <c r="H1505" s="197" t="s">
        <v>1</v>
      </c>
      <c r="I1505" s="199"/>
      <c r="J1505" s="195"/>
      <c r="K1505" s="195"/>
      <c r="L1505" s="200"/>
      <c r="M1505" s="201"/>
      <c r="N1505" s="202"/>
      <c r="O1505" s="202"/>
      <c r="P1505" s="202"/>
      <c r="Q1505" s="202"/>
      <c r="R1505" s="202"/>
      <c r="S1505" s="202"/>
      <c r="T1505" s="203"/>
      <c r="AT1505" s="204" t="s">
        <v>162</v>
      </c>
      <c r="AU1505" s="204" t="s">
        <v>84</v>
      </c>
      <c r="AV1505" s="13" t="s">
        <v>82</v>
      </c>
      <c r="AW1505" s="13" t="s">
        <v>32</v>
      </c>
      <c r="AX1505" s="13" t="s">
        <v>77</v>
      </c>
      <c r="AY1505" s="204" t="s">
        <v>150</v>
      </c>
    </row>
    <row r="1506" spans="1:65" s="14" customFormat="1" ht="11.25">
      <c r="B1506" s="205"/>
      <c r="C1506" s="206"/>
      <c r="D1506" s="196" t="s">
        <v>162</v>
      </c>
      <c r="E1506" s="207" t="s">
        <v>1</v>
      </c>
      <c r="F1506" s="208" t="s">
        <v>2443</v>
      </c>
      <c r="G1506" s="206"/>
      <c r="H1506" s="209">
        <v>2.0699999999999998</v>
      </c>
      <c r="I1506" s="210"/>
      <c r="J1506" s="206"/>
      <c r="K1506" s="206"/>
      <c r="L1506" s="211"/>
      <c r="M1506" s="212"/>
      <c r="N1506" s="213"/>
      <c r="O1506" s="213"/>
      <c r="P1506" s="213"/>
      <c r="Q1506" s="213"/>
      <c r="R1506" s="213"/>
      <c r="S1506" s="213"/>
      <c r="T1506" s="214"/>
      <c r="AT1506" s="215" t="s">
        <v>162</v>
      </c>
      <c r="AU1506" s="215" t="s">
        <v>84</v>
      </c>
      <c r="AV1506" s="14" t="s">
        <v>84</v>
      </c>
      <c r="AW1506" s="14" t="s">
        <v>32</v>
      </c>
      <c r="AX1506" s="14" t="s">
        <v>77</v>
      </c>
      <c r="AY1506" s="215" t="s">
        <v>150</v>
      </c>
    </row>
    <row r="1507" spans="1:65" s="13" customFormat="1" ht="11.25">
      <c r="B1507" s="194"/>
      <c r="C1507" s="195"/>
      <c r="D1507" s="196" t="s">
        <v>162</v>
      </c>
      <c r="E1507" s="197" t="s">
        <v>1</v>
      </c>
      <c r="F1507" s="198" t="s">
        <v>2444</v>
      </c>
      <c r="G1507" s="195"/>
      <c r="H1507" s="197" t="s">
        <v>1</v>
      </c>
      <c r="I1507" s="199"/>
      <c r="J1507" s="195"/>
      <c r="K1507" s="195"/>
      <c r="L1507" s="200"/>
      <c r="M1507" s="201"/>
      <c r="N1507" s="202"/>
      <c r="O1507" s="202"/>
      <c r="P1507" s="202"/>
      <c r="Q1507" s="202"/>
      <c r="R1507" s="202"/>
      <c r="S1507" s="202"/>
      <c r="T1507" s="203"/>
      <c r="AT1507" s="204" t="s">
        <v>162</v>
      </c>
      <c r="AU1507" s="204" t="s">
        <v>84</v>
      </c>
      <c r="AV1507" s="13" t="s">
        <v>82</v>
      </c>
      <c r="AW1507" s="13" t="s">
        <v>32</v>
      </c>
      <c r="AX1507" s="13" t="s">
        <v>77</v>
      </c>
      <c r="AY1507" s="204" t="s">
        <v>150</v>
      </c>
    </row>
    <row r="1508" spans="1:65" s="14" customFormat="1" ht="11.25">
      <c r="B1508" s="205"/>
      <c r="C1508" s="206"/>
      <c r="D1508" s="196" t="s">
        <v>162</v>
      </c>
      <c r="E1508" s="207" t="s">
        <v>1</v>
      </c>
      <c r="F1508" s="208" t="s">
        <v>2445</v>
      </c>
      <c r="G1508" s="206"/>
      <c r="H1508" s="209">
        <v>9.25</v>
      </c>
      <c r="I1508" s="210"/>
      <c r="J1508" s="206"/>
      <c r="K1508" s="206"/>
      <c r="L1508" s="211"/>
      <c r="M1508" s="212"/>
      <c r="N1508" s="213"/>
      <c r="O1508" s="213"/>
      <c r="P1508" s="213"/>
      <c r="Q1508" s="213"/>
      <c r="R1508" s="213"/>
      <c r="S1508" s="213"/>
      <c r="T1508" s="214"/>
      <c r="AT1508" s="215" t="s">
        <v>162</v>
      </c>
      <c r="AU1508" s="215" t="s">
        <v>84</v>
      </c>
      <c r="AV1508" s="14" t="s">
        <v>84</v>
      </c>
      <c r="AW1508" s="14" t="s">
        <v>32</v>
      </c>
      <c r="AX1508" s="14" t="s">
        <v>77</v>
      </c>
      <c r="AY1508" s="215" t="s">
        <v>150</v>
      </c>
    </row>
    <row r="1509" spans="1:65" s="15" customFormat="1" ht="11.25">
      <c r="B1509" s="216"/>
      <c r="C1509" s="217"/>
      <c r="D1509" s="196" t="s">
        <v>162</v>
      </c>
      <c r="E1509" s="218" t="s">
        <v>1</v>
      </c>
      <c r="F1509" s="219" t="s">
        <v>166</v>
      </c>
      <c r="G1509" s="217"/>
      <c r="H1509" s="220">
        <v>14.54</v>
      </c>
      <c r="I1509" s="221"/>
      <c r="J1509" s="217"/>
      <c r="K1509" s="217"/>
      <c r="L1509" s="222"/>
      <c r="M1509" s="223"/>
      <c r="N1509" s="224"/>
      <c r="O1509" s="224"/>
      <c r="P1509" s="224"/>
      <c r="Q1509" s="224"/>
      <c r="R1509" s="224"/>
      <c r="S1509" s="224"/>
      <c r="T1509" s="225"/>
      <c r="AT1509" s="226" t="s">
        <v>162</v>
      </c>
      <c r="AU1509" s="226" t="s">
        <v>84</v>
      </c>
      <c r="AV1509" s="15" t="s">
        <v>157</v>
      </c>
      <c r="AW1509" s="15" t="s">
        <v>32</v>
      </c>
      <c r="AX1509" s="15" t="s">
        <v>82</v>
      </c>
      <c r="AY1509" s="226" t="s">
        <v>150</v>
      </c>
    </row>
    <row r="1510" spans="1:65" s="2" customFormat="1" ht="24.2" customHeight="1">
      <c r="A1510" s="34"/>
      <c r="B1510" s="35"/>
      <c r="C1510" s="227" t="s">
        <v>2454</v>
      </c>
      <c r="D1510" s="227" t="s">
        <v>224</v>
      </c>
      <c r="E1510" s="228" t="s">
        <v>2455</v>
      </c>
      <c r="F1510" s="229" t="s">
        <v>2456</v>
      </c>
      <c r="G1510" s="230" t="s">
        <v>155</v>
      </c>
      <c r="H1510" s="231">
        <v>16.335999999999999</v>
      </c>
      <c r="I1510" s="232"/>
      <c r="J1510" s="233">
        <f>ROUND(I1510*H1510,2)</f>
        <v>0</v>
      </c>
      <c r="K1510" s="229" t="s">
        <v>156</v>
      </c>
      <c r="L1510" s="234"/>
      <c r="M1510" s="235" t="s">
        <v>1</v>
      </c>
      <c r="N1510" s="236" t="s">
        <v>42</v>
      </c>
      <c r="O1510" s="71"/>
      <c r="P1510" s="190">
        <f>O1510*H1510</f>
        <v>0</v>
      </c>
      <c r="Q1510" s="190">
        <v>1.3999999999999999E-4</v>
      </c>
      <c r="R1510" s="190">
        <f>Q1510*H1510</f>
        <v>2.2870399999999997E-3</v>
      </c>
      <c r="S1510" s="190">
        <v>0</v>
      </c>
      <c r="T1510" s="191">
        <f>S1510*H1510</f>
        <v>0</v>
      </c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  <c r="AR1510" s="192" t="s">
        <v>326</v>
      </c>
      <c r="AT1510" s="192" t="s">
        <v>224</v>
      </c>
      <c r="AU1510" s="192" t="s">
        <v>84</v>
      </c>
      <c r="AY1510" s="17" t="s">
        <v>150</v>
      </c>
      <c r="BE1510" s="193">
        <f>IF(N1510="základní",J1510,0)</f>
        <v>0</v>
      </c>
      <c r="BF1510" s="193">
        <f>IF(N1510="snížená",J1510,0)</f>
        <v>0</v>
      </c>
      <c r="BG1510" s="193">
        <f>IF(N1510="zákl. přenesená",J1510,0)</f>
        <v>0</v>
      </c>
      <c r="BH1510" s="193">
        <f>IF(N1510="sníž. přenesená",J1510,0)</f>
        <v>0</v>
      </c>
      <c r="BI1510" s="193">
        <f>IF(N1510="nulová",J1510,0)</f>
        <v>0</v>
      </c>
      <c r="BJ1510" s="17" t="s">
        <v>82</v>
      </c>
      <c r="BK1510" s="193">
        <f>ROUND(I1510*H1510,2)</f>
        <v>0</v>
      </c>
      <c r="BL1510" s="17" t="s">
        <v>234</v>
      </c>
      <c r="BM1510" s="192" t="s">
        <v>2457</v>
      </c>
    </row>
    <row r="1511" spans="1:65" s="14" customFormat="1" ht="11.25">
      <c r="B1511" s="205"/>
      <c r="C1511" s="206"/>
      <c r="D1511" s="196" t="s">
        <v>162</v>
      </c>
      <c r="E1511" s="206"/>
      <c r="F1511" s="208" t="s">
        <v>2458</v>
      </c>
      <c r="G1511" s="206"/>
      <c r="H1511" s="209">
        <v>16.335999999999999</v>
      </c>
      <c r="I1511" s="210"/>
      <c r="J1511" s="206"/>
      <c r="K1511" s="206"/>
      <c r="L1511" s="211"/>
      <c r="M1511" s="212"/>
      <c r="N1511" s="213"/>
      <c r="O1511" s="213"/>
      <c r="P1511" s="213"/>
      <c r="Q1511" s="213"/>
      <c r="R1511" s="213"/>
      <c r="S1511" s="213"/>
      <c r="T1511" s="214"/>
      <c r="AT1511" s="215" t="s">
        <v>162</v>
      </c>
      <c r="AU1511" s="215" t="s">
        <v>84</v>
      </c>
      <c r="AV1511" s="14" t="s">
        <v>84</v>
      </c>
      <c r="AW1511" s="14" t="s">
        <v>4</v>
      </c>
      <c r="AX1511" s="14" t="s">
        <v>82</v>
      </c>
      <c r="AY1511" s="215" t="s">
        <v>150</v>
      </c>
    </row>
    <row r="1512" spans="1:65" s="2" customFormat="1" ht="37.9" customHeight="1">
      <c r="A1512" s="34"/>
      <c r="B1512" s="35"/>
      <c r="C1512" s="181" t="s">
        <v>2459</v>
      </c>
      <c r="D1512" s="181" t="s">
        <v>152</v>
      </c>
      <c r="E1512" s="182" t="s">
        <v>2460</v>
      </c>
      <c r="F1512" s="183" t="s">
        <v>2461</v>
      </c>
      <c r="G1512" s="184" t="s">
        <v>209</v>
      </c>
      <c r="H1512" s="185">
        <v>0.42399999999999999</v>
      </c>
      <c r="I1512" s="186"/>
      <c r="J1512" s="187">
        <f>ROUND(I1512*H1512,2)</f>
        <v>0</v>
      </c>
      <c r="K1512" s="183" t="s">
        <v>156</v>
      </c>
      <c r="L1512" s="39"/>
      <c r="M1512" s="188" t="s">
        <v>1</v>
      </c>
      <c r="N1512" s="189" t="s">
        <v>42</v>
      </c>
      <c r="O1512" s="71"/>
      <c r="P1512" s="190">
        <f>O1512*H1512</f>
        <v>0</v>
      </c>
      <c r="Q1512" s="190">
        <v>0</v>
      </c>
      <c r="R1512" s="190">
        <f>Q1512*H1512</f>
        <v>0</v>
      </c>
      <c r="S1512" s="190">
        <v>0</v>
      </c>
      <c r="T1512" s="191">
        <f>S1512*H1512</f>
        <v>0</v>
      </c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  <c r="AR1512" s="192" t="s">
        <v>234</v>
      </c>
      <c r="AT1512" s="192" t="s">
        <v>152</v>
      </c>
      <c r="AU1512" s="192" t="s">
        <v>84</v>
      </c>
      <c r="AY1512" s="17" t="s">
        <v>150</v>
      </c>
      <c r="BE1512" s="193">
        <f>IF(N1512="základní",J1512,0)</f>
        <v>0</v>
      </c>
      <c r="BF1512" s="193">
        <f>IF(N1512="snížená",J1512,0)</f>
        <v>0</v>
      </c>
      <c r="BG1512" s="193">
        <f>IF(N1512="zákl. přenesená",J1512,0)</f>
        <v>0</v>
      </c>
      <c r="BH1512" s="193">
        <f>IF(N1512="sníž. přenesená",J1512,0)</f>
        <v>0</v>
      </c>
      <c r="BI1512" s="193">
        <f>IF(N1512="nulová",J1512,0)</f>
        <v>0</v>
      </c>
      <c r="BJ1512" s="17" t="s">
        <v>82</v>
      </c>
      <c r="BK1512" s="193">
        <f>ROUND(I1512*H1512,2)</f>
        <v>0</v>
      </c>
      <c r="BL1512" s="17" t="s">
        <v>234</v>
      </c>
      <c r="BM1512" s="192" t="s">
        <v>2462</v>
      </c>
    </row>
    <row r="1513" spans="1:65" s="12" customFormat="1" ht="22.9" customHeight="1">
      <c r="B1513" s="165"/>
      <c r="C1513" s="166"/>
      <c r="D1513" s="167" t="s">
        <v>76</v>
      </c>
      <c r="E1513" s="179" t="s">
        <v>2463</v>
      </c>
      <c r="F1513" s="179" t="s">
        <v>2464</v>
      </c>
      <c r="G1513" s="166"/>
      <c r="H1513" s="166"/>
      <c r="I1513" s="169"/>
      <c r="J1513" s="180">
        <f>BK1513</f>
        <v>0</v>
      </c>
      <c r="K1513" s="166"/>
      <c r="L1513" s="171"/>
      <c r="M1513" s="172"/>
      <c r="N1513" s="173"/>
      <c r="O1513" s="173"/>
      <c r="P1513" s="174">
        <f>SUM(P1514:P1523)</f>
        <v>0</v>
      </c>
      <c r="Q1513" s="173"/>
      <c r="R1513" s="174">
        <f>SUM(R1514:R1523)</f>
        <v>2.7505000000000002E-2</v>
      </c>
      <c r="S1513" s="173"/>
      <c r="T1513" s="175">
        <f>SUM(T1514:T1523)</f>
        <v>0</v>
      </c>
      <c r="AR1513" s="176" t="s">
        <v>84</v>
      </c>
      <c r="AT1513" s="177" t="s">
        <v>76</v>
      </c>
      <c r="AU1513" s="177" t="s">
        <v>82</v>
      </c>
      <c r="AY1513" s="176" t="s">
        <v>150</v>
      </c>
      <c r="BK1513" s="178">
        <f>SUM(BK1514:BK1523)</f>
        <v>0</v>
      </c>
    </row>
    <row r="1514" spans="1:65" s="2" customFormat="1" ht="24.2" customHeight="1">
      <c r="A1514" s="34"/>
      <c r="B1514" s="35"/>
      <c r="C1514" s="181" t="s">
        <v>2465</v>
      </c>
      <c r="D1514" s="181" t="s">
        <v>152</v>
      </c>
      <c r="E1514" s="182" t="s">
        <v>2466</v>
      </c>
      <c r="F1514" s="183" t="s">
        <v>2467</v>
      </c>
      <c r="G1514" s="184" t="s">
        <v>394</v>
      </c>
      <c r="H1514" s="185">
        <v>3.81</v>
      </c>
      <c r="I1514" s="186"/>
      <c r="J1514" s="187">
        <f>ROUND(I1514*H1514,2)</f>
        <v>0</v>
      </c>
      <c r="K1514" s="183" t="s">
        <v>156</v>
      </c>
      <c r="L1514" s="39"/>
      <c r="M1514" s="188" t="s">
        <v>1</v>
      </c>
      <c r="N1514" s="189" t="s">
        <v>42</v>
      </c>
      <c r="O1514" s="71"/>
      <c r="P1514" s="190">
        <f>O1514*H1514</f>
        <v>0</v>
      </c>
      <c r="Q1514" s="190">
        <v>1.5E-3</v>
      </c>
      <c r="R1514" s="190">
        <f>Q1514*H1514</f>
        <v>5.7150000000000005E-3</v>
      </c>
      <c r="S1514" s="190">
        <v>0</v>
      </c>
      <c r="T1514" s="191">
        <f>S1514*H1514</f>
        <v>0</v>
      </c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R1514" s="192" t="s">
        <v>234</v>
      </c>
      <c r="AT1514" s="192" t="s">
        <v>152</v>
      </c>
      <c r="AU1514" s="192" t="s">
        <v>84</v>
      </c>
      <c r="AY1514" s="17" t="s">
        <v>150</v>
      </c>
      <c r="BE1514" s="193">
        <f>IF(N1514="základní",J1514,0)</f>
        <v>0</v>
      </c>
      <c r="BF1514" s="193">
        <f>IF(N1514="snížená",J1514,0)</f>
        <v>0</v>
      </c>
      <c r="BG1514" s="193">
        <f>IF(N1514="zákl. přenesená",J1514,0)</f>
        <v>0</v>
      </c>
      <c r="BH1514" s="193">
        <f>IF(N1514="sníž. přenesená",J1514,0)</f>
        <v>0</v>
      </c>
      <c r="BI1514" s="193">
        <f>IF(N1514="nulová",J1514,0)</f>
        <v>0</v>
      </c>
      <c r="BJ1514" s="17" t="s">
        <v>82</v>
      </c>
      <c r="BK1514" s="193">
        <f>ROUND(I1514*H1514,2)</f>
        <v>0</v>
      </c>
      <c r="BL1514" s="17" t="s">
        <v>234</v>
      </c>
      <c r="BM1514" s="192" t="s">
        <v>2468</v>
      </c>
    </row>
    <row r="1515" spans="1:65" s="13" customFormat="1" ht="11.25">
      <c r="B1515" s="194"/>
      <c r="C1515" s="195"/>
      <c r="D1515" s="196" t="s">
        <v>162</v>
      </c>
      <c r="E1515" s="197" t="s">
        <v>1</v>
      </c>
      <c r="F1515" s="198" t="s">
        <v>770</v>
      </c>
      <c r="G1515" s="195"/>
      <c r="H1515" s="197" t="s">
        <v>1</v>
      </c>
      <c r="I1515" s="199"/>
      <c r="J1515" s="195"/>
      <c r="K1515" s="195"/>
      <c r="L1515" s="200"/>
      <c r="M1515" s="201"/>
      <c r="N1515" s="202"/>
      <c r="O1515" s="202"/>
      <c r="P1515" s="202"/>
      <c r="Q1515" s="202"/>
      <c r="R1515" s="202"/>
      <c r="S1515" s="202"/>
      <c r="T1515" s="203"/>
      <c r="AT1515" s="204" t="s">
        <v>162</v>
      </c>
      <c r="AU1515" s="204" t="s">
        <v>84</v>
      </c>
      <c r="AV1515" s="13" t="s">
        <v>82</v>
      </c>
      <c r="AW1515" s="13" t="s">
        <v>32</v>
      </c>
      <c r="AX1515" s="13" t="s">
        <v>77</v>
      </c>
      <c r="AY1515" s="204" t="s">
        <v>150</v>
      </c>
    </row>
    <row r="1516" spans="1:65" s="14" customFormat="1" ht="11.25">
      <c r="B1516" s="205"/>
      <c r="C1516" s="206"/>
      <c r="D1516" s="196" t="s">
        <v>162</v>
      </c>
      <c r="E1516" s="207" t="s">
        <v>1</v>
      </c>
      <c r="F1516" s="208" t="s">
        <v>2469</v>
      </c>
      <c r="G1516" s="206"/>
      <c r="H1516" s="209">
        <v>3.81</v>
      </c>
      <c r="I1516" s="210"/>
      <c r="J1516" s="206"/>
      <c r="K1516" s="206"/>
      <c r="L1516" s="211"/>
      <c r="M1516" s="212"/>
      <c r="N1516" s="213"/>
      <c r="O1516" s="213"/>
      <c r="P1516" s="213"/>
      <c r="Q1516" s="213"/>
      <c r="R1516" s="213"/>
      <c r="S1516" s="213"/>
      <c r="T1516" s="214"/>
      <c r="AT1516" s="215" t="s">
        <v>162</v>
      </c>
      <c r="AU1516" s="215" t="s">
        <v>84</v>
      </c>
      <c r="AV1516" s="14" t="s">
        <v>84</v>
      </c>
      <c r="AW1516" s="14" t="s">
        <v>32</v>
      </c>
      <c r="AX1516" s="14" t="s">
        <v>82</v>
      </c>
      <c r="AY1516" s="215" t="s">
        <v>150</v>
      </c>
    </row>
    <row r="1517" spans="1:65" s="2" customFormat="1" ht="24.2" customHeight="1">
      <c r="A1517" s="34"/>
      <c r="B1517" s="35"/>
      <c r="C1517" s="181" t="s">
        <v>2470</v>
      </c>
      <c r="D1517" s="181" t="s">
        <v>152</v>
      </c>
      <c r="E1517" s="182" t="s">
        <v>2471</v>
      </c>
      <c r="F1517" s="183" t="s">
        <v>2472</v>
      </c>
      <c r="G1517" s="184" t="s">
        <v>182</v>
      </c>
      <c r="H1517" s="185">
        <v>1</v>
      </c>
      <c r="I1517" s="186"/>
      <c r="J1517" s="187">
        <f>ROUND(I1517*H1517,2)</f>
        <v>0</v>
      </c>
      <c r="K1517" s="183" t="s">
        <v>156</v>
      </c>
      <c r="L1517" s="39"/>
      <c r="M1517" s="188" t="s">
        <v>1</v>
      </c>
      <c r="N1517" s="189" t="s">
        <v>42</v>
      </c>
      <c r="O1517" s="71"/>
      <c r="P1517" s="190">
        <f>O1517*H1517</f>
        <v>0</v>
      </c>
      <c r="Q1517" s="190">
        <v>1.9000000000000001E-4</v>
      </c>
      <c r="R1517" s="190">
        <f>Q1517*H1517</f>
        <v>1.9000000000000001E-4</v>
      </c>
      <c r="S1517" s="190">
        <v>0</v>
      </c>
      <c r="T1517" s="191">
        <f>S1517*H1517</f>
        <v>0</v>
      </c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  <c r="AR1517" s="192" t="s">
        <v>234</v>
      </c>
      <c r="AT1517" s="192" t="s">
        <v>152</v>
      </c>
      <c r="AU1517" s="192" t="s">
        <v>84</v>
      </c>
      <c r="AY1517" s="17" t="s">
        <v>150</v>
      </c>
      <c r="BE1517" s="193">
        <f>IF(N1517="základní",J1517,0)</f>
        <v>0</v>
      </c>
      <c r="BF1517" s="193">
        <f>IF(N1517="snížená",J1517,0)</f>
        <v>0</v>
      </c>
      <c r="BG1517" s="193">
        <f>IF(N1517="zákl. přenesená",J1517,0)</f>
        <v>0</v>
      </c>
      <c r="BH1517" s="193">
        <f>IF(N1517="sníž. přenesená",J1517,0)</f>
        <v>0</v>
      </c>
      <c r="BI1517" s="193">
        <f>IF(N1517="nulová",J1517,0)</f>
        <v>0</v>
      </c>
      <c r="BJ1517" s="17" t="s">
        <v>82</v>
      </c>
      <c r="BK1517" s="193">
        <f>ROUND(I1517*H1517,2)</f>
        <v>0</v>
      </c>
      <c r="BL1517" s="17" t="s">
        <v>234</v>
      </c>
      <c r="BM1517" s="192" t="s">
        <v>2473</v>
      </c>
    </row>
    <row r="1518" spans="1:65" s="13" customFormat="1" ht="11.25">
      <c r="B1518" s="194"/>
      <c r="C1518" s="195"/>
      <c r="D1518" s="196" t="s">
        <v>162</v>
      </c>
      <c r="E1518" s="197" t="s">
        <v>1</v>
      </c>
      <c r="F1518" s="198" t="s">
        <v>832</v>
      </c>
      <c r="G1518" s="195"/>
      <c r="H1518" s="197" t="s">
        <v>1</v>
      </c>
      <c r="I1518" s="199"/>
      <c r="J1518" s="195"/>
      <c r="K1518" s="195"/>
      <c r="L1518" s="200"/>
      <c r="M1518" s="201"/>
      <c r="N1518" s="202"/>
      <c r="O1518" s="202"/>
      <c r="P1518" s="202"/>
      <c r="Q1518" s="202"/>
      <c r="R1518" s="202"/>
      <c r="S1518" s="202"/>
      <c r="T1518" s="203"/>
      <c r="AT1518" s="204" t="s">
        <v>162</v>
      </c>
      <c r="AU1518" s="204" t="s">
        <v>84</v>
      </c>
      <c r="AV1518" s="13" t="s">
        <v>82</v>
      </c>
      <c r="AW1518" s="13" t="s">
        <v>32</v>
      </c>
      <c r="AX1518" s="13" t="s">
        <v>77</v>
      </c>
      <c r="AY1518" s="204" t="s">
        <v>150</v>
      </c>
    </row>
    <row r="1519" spans="1:65" s="14" customFormat="1" ht="11.25">
      <c r="B1519" s="205"/>
      <c r="C1519" s="206"/>
      <c r="D1519" s="196" t="s">
        <v>162</v>
      </c>
      <c r="E1519" s="207" t="s">
        <v>1</v>
      </c>
      <c r="F1519" s="208" t="s">
        <v>82</v>
      </c>
      <c r="G1519" s="206"/>
      <c r="H1519" s="209">
        <v>1</v>
      </c>
      <c r="I1519" s="210"/>
      <c r="J1519" s="206"/>
      <c r="K1519" s="206"/>
      <c r="L1519" s="211"/>
      <c r="M1519" s="212"/>
      <c r="N1519" s="213"/>
      <c r="O1519" s="213"/>
      <c r="P1519" s="213"/>
      <c r="Q1519" s="213"/>
      <c r="R1519" s="213"/>
      <c r="S1519" s="213"/>
      <c r="T1519" s="214"/>
      <c r="AT1519" s="215" t="s">
        <v>162</v>
      </c>
      <c r="AU1519" s="215" t="s">
        <v>84</v>
      </c>
      <c r="AV1519" s="14" t="s">
        <v>84</v>
      </c>
      <c r="AW1519" s="14" t="s">
        <v>32</v>
      </c>
      <c r="AX1519" s="14" t="s">
        <v>82</v>
      </c>
      <c r="AY1519" s="215" t="s">
        <v>150</v>
      </c>
    </row>
    <row r="1520" spans="1:65" s="2" customFormat="1" ht="24.2" customHeight="1">
      <c r="A1520" s="34"/>
      <c r="B1520" s="35"/>
      <c r="C1520" s="181" t="s">
        <v>2474</v>
      </c>
      <c r="D1520" s="181" t="s">
        <v>152</v>
      </c>
      <c r="E1520" s="182" t="s">
        <v>2475</v>
      </c>
      <c r="F1520" s="183" t="s">
        <v>2476</v>
      </c>
      <c r="G1520" s="184" t="s">
        <v>394</v>
      </c>
      <c r="H1520" s="185">
        <v>20</v>
      </c>
      <c r="I1520" s="186"/>
      <c r="J1520" s="187">
        <f>ROUND(I1520*H1520,2)</f>
        <v>0</v>
      </c>
      <c r="K1520" s="183" t="s">
        <v>156</v>
      </c>
      <c r="L1520" s="39"/>
      <c r="M1520" s="188" t="s">
        <v>1</v>
      </c>
      <c r="N1520" s="189" t="s">
        <v>42</v>
      </c>
      <c r="O1520" s="71"/>
      <c r="P1520" s="190">
        <f>O1520*H1520</f>
        <v>0</v>
      </c>
      <c r="Q1520" s="190">
        <v>1.08E-3</v>
      </c>
      <c r="R1520" s="190">
        <f>Q1520*H1520</f>
        <v>2.1600000000000001E-2</v>
      </c>
      <c r="S1520" s="190">
        <v>0</v>
      </c>
      <c r="T1520" s="191">
        <f>S1520*H1520</f>
        <v>0</v>
      </c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  <c r="AR1520" s="192" t="s">
        <v>234</v>
      </c>
      <c r="AT1520" s="192" t="s">
        <v>152</v>
      </c>
      <c r="AU1520" s="192" t="s">
        <v>84</v>
      </c>
      <c r="AY1520" s="17" t="s">
        <v>150</v>
      </c>
      <c r="BE1520" s="193">
        <f>IF(N1520="základní",J1520,0)</f>
        <v>0</v>
      </c>
      <c r="BF1520" s="193">
        <f>IF(N1520="snížená",J1520,0)</f>
        <v>0</v>
      </c>
      <c r="BG1520" s="193">
        <f>IF(N1520="zákl. přenesená",J1520,0)</f>
        <v>0</v>
      </c>
      <c r="BH1520" s="193">
        <f>IF(N1520="sníž. přenesená",J1520,0)</f>
        <v>0</v>
      </c>
      <c r="BI1520" s="193">
        <f>IF(N1520="nulová",J1520,0)</f>
        <v>0</v>
      </c>
      <c r="BJ1520" s="17" t="s">
        <v>82</v>
      </c>
      <c r="BK1520" s="193">
        <f>ROUND(I1520*H1520,2)</f>
        <v>0</v>
      </c>
      <c r="BL1520" s="17" t="s">
        <v>234</v>
      </c>
      <c r="BM1520" s="192" t="s">
        <v>2477</v>
      </c>
    </row>
    <row r="1521" spans="1:65" s="13" customFormat="1" ht="11.25">
      <c r="B1521" s="194"/>
      <c r="C1521" s="195"/>
      <c r="D1521" s="196" t="s">
        <v>162</v>
      </c>
      <c r="E1521" s="197" t="s">
        <v>1</v>
      </c>
      <c r="F1521" s="198" t="s">
        <v>832</v>
      </c>
      <c r="G1521" s="195"/>
      <c r="H1521" s="197" t="s">
        <v>1</v>
      </c>
      <c r="I1521" s="199"/>
      <c r="J1521" s="195"/>
      <c r="K1521" s="195"/>
      <c r="L1521" s="200"/>
      <c r="M1521" s="201"/>
      <c r="N1521" s="202"/>
      <c r="O1521" s="202"/>
      <c r="P1521" s="202"/>
      <c r="Q1521" s="202"/>
      <c r="R1521" s="202"/>
      <c r="S1521" s="202"/>
      <c r="T1521" s="203"/>
      <c r="AT1521" s="204" t="s">
        <v>162</v>
      </c>
      <c r="AU1521" s="204" t="s">
        <v>84</v>
      </c>
      <c r="AV1521" s="13" t="s">
        <v>82</v>
      </c>
      <c r="AW1521" s="13" t="s">
        <v>32</v>
      </c>
      <c r="AX1521" s="13" t="s">
        <v>77</v>
      </c>
      <c r="AY1521" s="204" t="s">
        <v>150</v>
      </c>
    </row>
    <row r="1522" spans="1:65" s="14" customFormat="1" ht="11.25">
      <c r="B1522" s="205"/>
      <c r="C1522" s="206"/>
      <c r="D1522" s="196" t="s">
        <v>162</v>
      </c>
      <c r="E1522" s="207" t="s">
        <v>1</v>
      </c>
      <c r="F1522" s="208" t="s">
        <v>261</v>
      </c>
      <c r="G1522" s="206"/>
      <c r="H1522" s="209">
        <v>20</v>
      </c>
      <c r="I1522" s="210"/>
      <c r="J1522" s="206"/>
      <c r="K1522" s="206"/>
      <c r="L1522" s="211"/>
      <c r="M1522" s="212"/>
      <c r="N1522" s="213"/>
      <c r="O1522" s="213"/>
      <c r="P1522" s="213"/>
      <c r="Q1522" s="213"/>
      <c r="R1522" s="213"/>
      <c r="S1522" s="213"/>
      <c r="T1522" s="214"/>
      <c r="AT1522" s="215" t="s">
        <v>162</v>
      </c>
      <c r="AU1522" s="215" t="s">
        <v>84</v>
      </c>
      <c r="AV1522" s="14" t="s">
        <v>84</v>
      </c>
      <c r="AW1522" s="14" t="s">
        <v>32</v>
      </c>
      <c r="AX1522" s="14" t="s">
        <v>82</v>
      </c>
      <c r="AY1522" s="215" t="s">
        <v>150</v>
      </c>
    </row>
    <row r="1523" spans="1:65" s="2" customFormat="1" ht="33" customHeight="1">
      <c r="A1523" s="34"/>
      <c r="B1523" s="35"/>
      <c r="C1523" s="181" t="s">
        <v>2478</v>
      </c>
      <c r="D1523" s="181" t="s">
        <v>152</v>
      </c>
      <c r="E1523" s="182" t="s">
        <v>2479</v>
      </c>
      <c r="F1523" s="183" t="s">
        <v>2480</v>
      </c>
      <c r="G1523" s="184" t="s">
        <v>209</v>
      </c>
      <c r="H1523" s="185">
        <v>2.8000000000000001E-2</v>
      </c>
      <c r="I1523" s="186"/>
      <c r="J1523" s="187">
        <f>ROUND(I1523*H1523,2)</f>
        <v>0</v>
      </c>
      <c r="K1523" s="183" t="s">
        <v>156</v>
      </c>
      <c r="L1523" s="39"/>
      <c r="M1523" s="188" t="s">
        <v>1</v>
      </c>
      <c r="N1523" s="189" t="s">
        <v>42</v>
      </c>
      <c r="O1523" s="71"/>
      <c r="P1523" s="190">
        <f>O1523*H1523</f>
        <v>0</v>
      </c>
      <c r="Q1523" s="190">
        <v>0</v>
      </c>
      <c r="R1523" s="190">
        <f>Q1523*H1523</f>
        <v>0</v>
      </c>
      <c r="S1523" s="190">
        <v>0</v>
      </c>
      <c r="T1523" s="191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192" t="s">
        <v>234</v>
      </c>
      <c r="AT1523" s="192" t="s">
        <v>152</v>
      </c>
      <c r="AU1523" s="192" t="s">
        <v>84</v>
      </c>
      <c r="AY1523" s="17" t="s">
        <v>150</v>
      </c>
      <c r="BE1523" s="193">
        <f>IF(N1523="základní",J1523,0)</f>
        <v>0</v>
      </c>
      <c r="BF1523" s="193">
        <f>IF(N1523="snížená",J1523,0)</f>
        <v>0</v>
      </c>
      <c r="BG1523" s="193">
        <f>IF(N1523="zákl. přenesená",J1523,0)</f>
        <v>0</v>
      </c>
      <c r="BH1523" s="193">
        <f>IF(N1523="sníž. přenesená",J1523,0)</f>
        <v>0</v>
      </c>
      <c r="BI1523" s="193">
        <f>IF(N1523="nulová",J1523,0)</f>
        <v>0</v>
      </c>
      <c r="BJ1523" s="17" t="s">
        <v>82</v>
      </c>
      <c r="BK1523" s="193">
        <f>ROUND(I1523*H1523,2)</f>
        <v>0</v>
      </c>
      <c r="BL1523" s="17" t="s">
        <v>234</v>
      </c>
      <c r="BM1523" s="192" t="s">
        <v>2481</v>
      </c>
    </row>
    <row r="1524" spans="1:65" s="12" customFormat="1" ht="22.9" customHeight="1">
      <c r="B1524" s="165"/>
      <c r="C1524" s="166"/>
      <c r="D1524" s="167" t="s">
        <v>76</v>
      </c>
      <c r="E1524" s="179" t="s">
        <v>2482</v>
      </c>
      <c r="F1524" s="179" t="s">
        <v>2483</v>
      </c>
      <c r="G1524" s="166"/>
      <c r="H1524" s="166"/>
      <c r="I1524" s="169"/>
      <c r="J1524" s="180">
        <f>BK1524</f>
        <v>0</v>
      </c>
      <c r="K1524" s="166"/>
      <c r="L1524" s="171"/>
      <c r="M1524" s="172"/>
      <c r="N1524" s="173"/>
      <c r="O1524" s="173"/>
      <c r="P1524" s="174">
        <f>SUM(P1525:P1706)</f>
        <v>0</v>
      </c>
      <c r="Q1524" s="173"/>
      <c r="R1524" s="174">
        <f>SUM(R1525:R1706)</f>
        <v>1.0538873099999999</v>
      </c>
      <c r="S1524" s="173"/>
      <c r="T1524" s="175">
        <f>SUM(T1525:T1706)</f>
        <v>0.34679700000000002</v>
      </c>
      <c r="AR1524" s="176" t="s">
        <v>84</v>
      </c>
      <c r="AT1524" s="177" t="s">
        <v>76</v>
      </c>
      <c r="AU1524" s="177" t="s">
        <v>82</v>
      </c>
      <c r="AY1524" s="176" t="s">
        <v>150</v>
      </c>
      <c r="BK1524" s="178">
        <f>SUM(BK1525:BK1706)</f>
        <v>0</v>
      </c>
    </row>
    <row r="1525" spans="1:65" s="2" customFormat="1" ht="16.5" customHeight="1">
      <c r="A1525" s="34"/>
      <c r="B1525" s="35"/>
      <c r="C1525" s="181" t="s">
        <v>2484</v>
      </c>
      <c r="D1525" s="181" t="s">
        <v>152</v>
      </c>
      <c r="E1525" s="182" t="s">
        <v>2485</v>
      </c>
      <c r="F1525" s="183" t="s">
        <v>2486</v>
      </c>
      <c r="G1525" s="184" t="s">
        <v>155</v>
      </c>
      <c r="H1525" s="185">
        <v>20.46</v>
      </c>
      <c r="I1525" s="186"/>
      <c r="J1525" s="187">
        <f>ROUND(I1525*H1525,2)</f>
        <v>0</v>
      </c>
      <c r="K1525" s="183" t="s">
        <v>156</v>
      </c>
      <c r="L1525" s="39"/>
      <c r="M1525" s="188" t="s">
        <v>1</v>
      </c>
      <c r="N1525" s="189" t="s">
        <v>42</v>
      </c>
      <c r="O1525" s="71"/>
      <c r="P1525" s="190">
        <f>O1525*H1525</f>
        <v>0</v>
      </c>
      <c r="Q1525" s="190">
        <v>0</v>
      </c>
      <c r="R1525" s="190">
        <f>Q1525*H1525</f>
        <v>0</v>
      </c>
      <c r="S1525" s="190">
        <v>1.695E-2</v>
      </c>
      <c r="T1525" s="191">
        <f>S1525*H1525</f>
        <v>0.34679700000000002</v>
      </c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  <c r="AR1525" s="192" t="s">
        <v>234</v>
      </c>
      <c r="AT1525" s="192" t="s">
        <v>152</v>
      </c>
      <c r="AU1525" s="192" t="s">
        <v>84</v>
      </c>
      <c r="AY1525" s="17" t="s">
        <v>150</v>
      </c>
      <c r="BE1525" s="193">
        <f>IF(N1525="základní",J1525,0)</f>
        <v>0</v>
      </c>
      <c r="BF1525" s="193">
        <f>IF(N1525="snížená",J1525,0)</f>
        <v>0</v>
      </c>
      <c r="BG1525" s="193">
        <f>IF(N1525="zákl. přenesená",J1525,0)</f>
        <v>0</v>
      </c>
      <c r="BH1525" s="193">
        <f>IF(N1525="sníž. přenesená",J1525,0)</f>
        <v>0</v>
      </c>
      <c r="BI1525" s="193">
        <f>IF(N1525="nulová",J1525,0)</f>
        <v>0</v>
      </c>
      <c r="BJ1525" s="17" t="s">
        <v>82</v>
      </c>
      <c r="BK1525" s="193">
        <f>ROUND(I1525*H1525,2)</f>
        <v>0</v>
      </c>
      <c r="BL1525" s="17" t="s">
        <v>234</v>
      </c>
      <c r="BM1525" s="192" t="s">
        <v>2487</v>
      </c>
    </row>
    <row r="1526" spans="1:65" s="13" customFormat="1" ht="11.25">
      <c r="B1526" s="194"/>
      <c r="C1526" s="195"/>
      <c r="D1526" s="196" t="s">
        <v>162</v>
      </c>
      <c r="E1526" s="197" t="s">
        <v>1</v>
      </c>
      <c r="F1526" s="198" t="s">
        <v>2488</v>
      </c>
      <c r="G1526" s="195"/>
      <c r="H1526" s="197" t="s">
        <v>1</v>
      </c>
      <c r="I1526" s="199"/>
      <c r="J1526" s="195"/>
      <c r="K1526" s="195"/>
      <c r="L1526" s="200"/>
      <c r="M1526" s="201"/>
      <c r="N1526" s="202"/>
      <c r="O1526" s="202"/>
      <c r="P1526" s="202"/>
      <c r="Q1526" s="202"/>
      <c r="R1526" s="202"/>
      <c r="S1526" s="202"/>
      <c r="T1526" s="203"/>
      <c r="AT1526" s="204" t="s">
        <v>162</v>
      </c>
      <c r="AU1526" s="204" t="s">
        <v>84</v>
      </c>
      <c r="AV1526" s="13" t="s">
        <v>82</v>
      </c>
      <c r="AW1526" s="13" t="s">
        <v>32</v>
      </c>
      <c r="AX1526" s="13" t="s">
        <v>77</v>
      </c>
      <c r="AY1526" s="204" t="s">
        <v>150</v>
      </c>
    </row>
    <row r="1527" spans="1:65" s="14" customFormat="1" ht="11.25">
      <c r="B1527" s="205"/>
      <c r="C1527" s="206"/>
      <c r="D1527" s="196" t="s">
        <v>162</v>
      </c>
      <c r="E1527" s="207" t="s">
        <v>1</v>
      </c>
      <c r="F1527" s="208" t="s">
        <v>2489</v>
      </c>
      <c r="G1527" s="206"/>
      <c r="H1527" s="209">
        <v>20.46</v>
      </c>
      <c r="I1527" s="210"/>
      <c r="J1527" s="206"/>
      <c r="K1527" s="206"/>
      <c r="L1527" s="211"/>
      <c r="M1527" s="212"/>
      <c r="N1527" s="213"/>
      <c r="O1527" s="213"/>
      <c r="P1527" s="213"/>
      <c r="Q1527" s="213"/>
      <c r="R1527" s="213"/>
      <c r="S1527" s="213"/>
      <c r="T1527" s="214"/>
      <c r="AT1527" s="215" t="s">
        <v>162</v>
      </c>
      <c r="AU1527" s="215" t="s">
        <v>84</v>
      </c>
      <c r="AV1527" s="14" t="s">
        <v>84</v>
      </c>
      <c r="AW1527" s="14" t="s">
        <v>32</v>
      </c>
      <c r="AX1527" s="14" t="s">
        <v>82</v>
      </c>
      <c r="AY1527" s="215" t="s">
        <v>150</v>
      </c>
    </row>
    <row r="1528" spans="1:65" s="2" customFormat="1" ht="24.2" customHeight="1">
      <c r="A1528" s="34"/>
      <c r="B1528" s="35"/>
      <c r="C1528" s="181" t="s">
        <v>2490</v>
      </c>
      <c r="D1528" s="181" t="s">
        <v>152</v>
      </c>
      <c r="E1528" s="182" t="s">
        <v>2491</v>
      </c>
      <c r="F1528" s="183" t="s">
        <v>2492</v>
      </c>
      <c r="G1528" s="184" t="s">
        <v>155</v>
      </c>
      <c r="H1528" s="185">
        <v>7.601</v>
      </c>
      <c r="I1528" s="186"/>
      <c r="J1528" s="187">
        <f>ROUND(I1528*H1528,2)</f>
        <v>0</v>
      </c>
      <c r="K1528" s="183" t="s">
        <v>156</v>
      </c>
      <c r="L1528" s="39"/>
      <c r="M1528" s="188" t="s">
        <v>1</v>
      </c>
      <c r="N1528" s="189" t="s">
        <v>42</v>
      </c>
      <c r="O1528" s="71"/>
      <c r="P1528" s="190">
        <f>O1528*H1528</f>
        <v>0</v>
      </c>
      <c r="Q1528" s="190">
        <v>2.5000000000000001E-4</v>
      </c>
      <c r="R1528" s="190">
        <f>Q1528*H1528</f>
        <v>1.90025E-3</v>
      </c>
      <c r="S1528" s="190">
        <v>0</v>
      </c>
      <c r="T1528" s="191">
        <f>S1528*H1528</f>
        <v>0</v>
      </c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  <c r="AR1528" s="192" t="s">
        <v>234</v>
      </c>
      <c r="AT1528" s="192" t="s">
        <v>152</v>
      </c>
      <c r="AU1528" s="192" t="s">
        <v>84</v>
      </c>
      <c r="AY1528" s="17" t="s">
        <v>150</v>
      </c>
      <c r="BE1528" s="193">
        <f>IF(N1528="základní",J1528,0)</f>
        <v>0</v>
      </c>
      <c r="BF1528" s="193">
        <f>IF(N1528="snížená",J1528,0)</f>
        <v>0</v>
      </c>
      <c r="BG1528" s="193">
        <f>IF(N1528="zákl. přenesená",J1528,0)</f>
        <v>0</v>
      </c>
      <c r="BH1528" s="193">
        <f>IF(N1528="sníž. přenesená",J1528,0)</f>
        <v>0</v>
      </c>
      <c r="BI1528" s="193">
        <f>IF(N1528="nulová",J1528,0)</f>
        <v>0</v>
      </c>
      <c r="BJ1528" s="17" t="s">
        <v>82</v>
      </c>
      <c r="BK1528" s="193">
        <f>ROUND(I1528*H1528,2)</f>
        <v>0</v>
      </c>
      <c r="BL1528" s="17" t="s">
        <v>234</v>
      </c>
      <c r="BM1528" s="192" t="s">
        <v>2493</v>
      </c>
    </row>
    <row r="1529" spans="1:65" s="13" customFormat="1" ht="11.25">
      <c r="B1529" s="194"/>
      <c r="C1529" s="195"/>
      <c r="D1529" s="196" t="s">
        <v>162</v>
      </c>
      <c r="E1529" s="197" t="s">
        <v>1</v>
      </c>
      <c r="F1529" s="198" t="s">
        <v>2494</v>
      </c>
      <c r="G1529" s="195"/>
      <c r="H1529" s="197" t="s">
        <v>1</v>
      </c>
      <c r="I1529" s="199"/>
      <c r="J1529" s="195"/>
      <c r="K1529" s="195"/>
      <c r="L1529" s="200"/>
      <c r="M1529" s="201"/>
      <c r="N1529" s="202"/>
      <c r="O1529" s="202"/>
      <c r="P1529" s="202"/>
      <c r="Q1529" s="202"/>
      <c r="R1529" s="202"/>
      <c r="S1529" s="202"/>
      <c r="T1529" s="203"/>
      <c r="AT1529" s="204" t="s">
        <v>162</v>
      </c>
      <c r="AU1529" s="204" t="s">
        <v>84</v>
      </c>
      <c r="AV1529" s="13" t="s">
        <v>82</v>
      </c>
      <c r="AW1529" s="13" t="s">
        <v>32</v>
      </c>
      <c r="AX1529" s="13" t="s">
        <v>77</v>
      </c>
      <c r="AY1529" s="204" t="s">
        <v>150</v>
      </c>
    </row>
    <row r="1530" spans="1:65" s="14" customFormat="1" ht="11.25">
      <c r="B1530" s="205"/>
      <c r="C1530" s="206"/>
      <c r="D1530" s="196" t="s">
        <v>162</v>
      </c>
      <c r="E1530" s="207" t="s">
        <v>1</v>
      </c>
      <c r="F1530" s="208" t="s">
        <v>2495</v>
      </c>
      <c r="G1530" s="206"/>
      <c r="H1530" s="209">
        <v>3.048</v>
      </c>
      <c r="I1530" s="210"/>
      <c r="J1530" s="206"/>
      <c r="K1530" s="206"/>
      <c r="L1530" s="211"/>
      <c r="M1530" s="212"/>
      <c r="N1530" s="213"/>
      <c r="O1530" s="213"/>
      <c r="P1530" s="213"/>
      <c r="Q1530" s="213"/>
      <c r="R1530" s="213"/>
      <c r="S1530" s="213"/>
      <c r="T1530" s="214"/>
      <c r="AT1530" s="215" t="s">
        <v>162</v>
      </c>
      <c r="AU1530" s="215" t="s">
        <v>84</v>
      </c>
      <c r="AV1530" s="14" t="s">
        <v>84</v>
      </c>
      <c r="AW1530" s="14" t="s">
        <v>32</v>
      </c>
      <c r="AX1530" s="14" t="s">
        <v>77</v>
      </c>
      <c r="AY1530" s="215" t="s">
        <v>150</v>
      </c>
    </row>
    <row r="1531" spans="1:65" s="13" customFormat="1" ht="11.25">
      <c r="B1531" s="194"/>
      <c r="C1531" s="195"/>
      <c r="D1531" s="196" t="s">
        <v>162</v>
      </c>
      <c r="E1531" s="197" t="s">
        <v>1</v>
      </c>
      <c r="F1531" s="198" t="s">
        <v>2496</v>
      </c>
      <c r="G1531" s="195"/>
      <c r="H1531" s="197" t="s">
        <v>1</v>
      </c>
      <c r="I1531" s="199"/>
      <c r="J1531" s="195"/>
      <c r="K1531" s="195"/>
      <c r="L1531" s="200"/>
      <c r="M1531" s="201"/>
      <c r="N1531" s="202"/>
      <c r="O1531" s="202"/>
      <c r="P1531" s="202"/>
      <c r="Q1531" s="202"/>
      <c r="R1531" s="202"/>
      <c r="S1531" s="202"/>
      <c r="T1531" s="203"/>
      <c r="AT1531" s="204" t="s">
        <v>162</v>
      </c>
      <c r="AU1531" s="204" t="s">
        <v>84</v>
      </c>
      <c r="AV1531" s="13" t="s">
        <v>82</v>
      </c>
      <c r="AW1531" s="13" t="s">
        <v>32</v>
      </c>
      <c r="AX1531" s="13" t="s">
        <v>77</v>
      </c>
      <c r="AY1531" s="204" t="s">
        <v>150</v>
      </c>
    </row>
    <row r="1532" spans="1:65" s="14" customFormat="1" ht="11.25">
      <c r="B1532" s="205"/>
      <c r="C1532" s="206"/>
      <c r="D1532" s="196" t="s">
        <v>162</v>
      </c>
      <c r="E1532" s="207" t="s">
        <v>1</v>
      </c>
      <c r="F1532" s="208" t="s">
        <v>2497</v>
      </c>
      <c r="G1532" s="206"/>
      <c r="H1532" s="209">
        <v>4.5529999999999999</v>
      </c>
      <c r="I1532" s="210"/>
      <c r="J1532" s="206"/>
      <c r="K1532" s="206"/>
      <c r="L1532" s="211"/>
      <c r="M1532" s="212"/>
      <c r="N1532" s="213"/>
      <c r="O1532" s="213"/>
      <c r="P1532" s="213"/>
      <c r="Q1532" s="213"/>
      <c r="R1532" s="213"/>
      <c r="S1532" s="213"/>
      <c r="T1532" s="214"/>
      <c r="AT1532" s="215" t="s">
        <v>162</v>
      </c>
      <c r="AU1532" s="215" t="s">
        <v>84</v>
      </c>
      <c r="AV1532" s="14" t="s">
        <v>84</v>
      </c>
      <c r="AW1532" s="14" t="s">
        <v>32</v>
      </c>
      <c r="AX1532" s="14" t="s">
        <v>77</v>
      </c>
      <c r="AY1532" s="215" t="s">
        <v>150</v>
      </c>
    </row>
    <row r="1533" spans="1:65" s="15" customFormat="1" ht="11.25">
      <c r="B1533" s="216"/>
      <c r="C1533" s="217"/>
      <c r="D1533" s="196" t="s">
        <v>162</v>
      </c>
      <c r="E1533" s="218" t="s">
        <v>1</v>
      </c>
      <c r="F1533" s="219" t="s">
        <v>166</v>
      </c>
      <c r="G1533" s="217"/>
      <c r="H1533" s="220">
        <v>7.601</v>
      </c>
      <c r="I1533" s="221"/>
      <c r="J1533" s="217"/>
      <c r="K1533" s="217"/>
      <c r="L1533" s="222"/>
      <c r="M1533" s="223"/>
      <c r="N1533" s="224"/>
      <c r="O1533" s="224"/>
      <c r="P1533" s="224"/>
      <c r="Q1533" s="224"/>
      <c r="R1533" s="224"/>
      <c r="S1533" s="224"/>
      <c r="T1533" s="225"/>
      <c r="AT1533" s="226" t="s">
        <v>162</v>
      </c>
      <c r="AU1533" s="226" t="s">
        <v>84</v>
      </c>
      <c r="AV1533" s="15" t="s">
        <v>157</v>
      </c>
      <c r="AW1533" s="15" t="s">
        <v>32</v>
      </c>
      <c r="AX1533" s="15" t="s">
        <v>82</v>
      </c>
      <c r="AY1533" s="226" t="s">
        <v>150</v>
      </c>
    </row>
    <row r="1534" spans="1:65" s="2" customFormat="1" ht="24.2" customHeight="1">
      <c r="A1534" s="34"/>
      <c r="B1534" s="35"/>
      <c r="C1534" s="227" t="s">
        <v>2498</v>
      </c>
      <c r="D1534" s="227" t="s">
        <v>224</v>
      </c>
      <c r="E1534" s="228" t="s">
        <v>2499</v>
      </c>
      <c r="F1534" s="229" t="s">
        <v>2500</v>
      </c>
      <c r="G1534" s="230" t="s">
        <v>155</v>
      </c>
      <c r="H1534" s="231">
        <v>7.601</v>
      </c>
      <c r="I1534" s="232"/>
      <c r="J1534" s="233">
        <f>ROUND(I1534*H1534,2)</f>
        <v>0</v>
      </c>
      <c r="K1534" s="229" t="s">
        <v>156</v>
      </c>
      <c r="L1534" s="234"/>
      <c r="M1534" s="235" t="s">
        <v>1</v>
      </c>
      <c r="N1534" s="236" t="s">
        <v>42</v>
      </c>
      <c r="O1534" s="71"/>
      <c r="P1534" s="190">
        <f>O1534*H1534</f>
        <v>0</v>
      </c>
      <c r="Q1534" s="190">
        <v>3.7960000000000001E-2</v>
      </c>
      <c r="R1534" s="190">
        <f>Q1534*H1534</f>
        <v>0.28853395999999998</v>
      </c>
      <c r="S1534" s="190">
        <v>0</v>
      </c>
      <c r="T1534" s="191">
        <f>S1534*H1534</f>
        <v>0</v>
      </c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R1534" s="192" t="s">
        <v>326</v>
      </c>
      <c r="AT1534" s="192" t="s">
        <v>224</v>
      </c>
      <c r="AU1534" s="192" t="s">
        <v>84</v>
      </c>
      <c r="AY1534" s="17" t="s">
        <v>150</v>
      </c>
      <c r="BE1534" s="193">
        <f>IF(N1534="základní",J1534,0)</f>
        <v>0</v>
      </c>
      <c r="BF1534" s="193">
        <f>IF(N1534="snížená",J1534,0)</f>
        <v>0</v>
      </c>
      <c r="BG1534" s="193">
        <f>IF(N1534="zákl. přenesená",J1534,0)</f>
        <v>0</v>
      </c>
      <c r="BH1534" s="193">
        <f>IF(N1534="sníž. přenesená",J1534,0)</f>
        <v>0</v>
      </c>
      <c r="BI1534" s="193">
        <f>IF(N1534="nulová",J1534,0)</f>
        <v>0</v>
      </c>
      <c r="BJ1534" s="17" t="s">
        <v>82</v>
      </c>
      <c r="BK1534" s="193">
        <f>ROUND(I1534*H1534,2)</f>
        <v>0</v>
      </c>
      <c r="BL1534" s="17" t="s">
        <v>234</v>
      </c>
      <c r="BM1534" s="192" t="s">
        <v>2501</v>
      </c>
    </row>
    <row r="1535" spans="1:65" s="2" customFormat="1" ht="33" customHeight="1">
      <c r="A1535" s="34"/>
      <c r="B1535" s="35"/>
      <c r="C1535" s="181" t="s">
        <v>2502</v>
      </c>
      <c r="D1535" s="181" t="s">
        <v>152</v>
      </c>
      <c r="E1535" s="182" t="s">
        <v>2503</v>
      </c>
      <c r="F1535" s="183" t="s">
        <v>2504</v>
      </c>
      <c r="G1535" s="184" t="s">
        <v>155</v>
      </c>
      <c r="H1535" s="185">
        <v>27.847999999999999</v>
      </c>
      <c r="I1535" s="186"/>
      <c r="J1535" s="187">
        <f>ROUND(I1535*H1535,2)</f>
        <v>0</v>
      </c>
      <c r="K1535" s="183" t="s">
        <v>156</v>
      </c>
      <c r="L1535" s="39"/>
      <c r="M1535" s="188" t="s">
        <v>1</v>
      </c>
      <c r="N1535" s="189" t="s">
        <v>42</v>
      </c>
      <c r="O1535" s="71"/>
      <c r="P1535" s="190">
        <f>O1535*H1535</f>
        <v>0</v>
      </c>
      <c r="Q1535" s="190">
        <v>0</v>
      </c>
      <c r="R1535" s="190">
        <f>Q1535*H1535</f>
        <v>0</v>
      </c>
      <c r="S1535" s="190">
        <v>0</v>
      </c>
      <c r="T1535" s="191">
        <f>S1535*H1535</f>
        <v>0</v>
      </c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R1535" s="192" t="s">
        <v>234</v>
      </c>
      <c r="AT1535" s="192" t="s">
        <v>152</v>
      </c>
      <c r="AU1535" s="192" t="s">
        <v>84</v>
      </c>
      <c r="AY1535" s="17" t="s">
        <v>150</v>
      </c>
      <c r="BE1535" s="193">
        <f>IF(N1535="základní",J1535,0)</f>
        <v>0</v>
      </c>
      <c r="BF1535" s="193">
        <f>IF(N1535="snížená",J1535,0)</f>
        <v>0</v>
      </c>
      <c r="BG1535" s="193">
        <f>IF(N1535="zákl. přenesená",J1535,0)</f>
        <v>0</v>
      </c>
      <c r="BH1535" s="193">
        <f>IF(N1535="sníž. přenesená",J1535,0)</f>
        <v>0</v>
      </c>
      <c r="BI1535" s="193">
        <f>IF(N1535="nulová",J1535,0)</f>
        <v>0</v>
      </c>
      <c r="BJ1535" s="17" t="s">
        <v>82</v>
      </c>
      <c r="BK1535" s="193">
        <f>ROUND(I1535*H1535,2)</f>
        <v>0</v>
      </c>
      <c r="BL1535" s="17" t="s">
        <v>234</v>
      </c>
      <c r="BM1535" s="192" t="s">
        <v>2505</v>
      </c>
    </row>
    <row r="1536" spans="1:65" s="13" customFormat="1" ht="11.25">
      <c r="B1536" s="194"/>
      <c r="C1536" s="195"/>
      <c r="D1536" s="196" t="s">
        <v>162</v>
      </c>
      <c r="E1536" s="197" t="s">
        <v>1</v>
      </c>
      <c r="F1536" s="198" t="s">
        <v>2506</v>
      </c>
      <c r="G1536" s="195"/>
      <c r="H1536" s="197" t="s">
        <v>1</v>
      </c>
      <c r="I1536" s="199"/>
      <c r="J1536" s="195"/>
      <c r="K1536" s="195"/>
      <c r="L1536" s="200"/>
      <c r="M1536" s="201"/>
      <c r="N1536" s="202"/>
      <c r="O1536" s="202"/>
      <c r="P1536" s="202"/>
      <c r="Q1536" s="202"/>
      <c r="R1536" s="202"/>
      <c r="S1536" s="202"/>
      <c r="T1536" s="203"/>
      <c r="AT1536" s="204" t="s">
        <v>162</v>
      </c>
      <c r="AU1536" s="204" t="s">
        <v>84</v>
      </c>
      <c r="AV1536" s="13" t="s">
        <v>82</v>
      </c>
      <c r="AW1536" s="13" t="s">
        <v>32</v>
      </c>
      <c r="AX1536" s="13" t="s">
        <v>77</v>
      </c>
      <c r="AY1536" s="204" t="s">
        <v>150</v>
      </c>
    </row>
    <row r="1537" spans="1:65" s="14" customFormat="1" ht="11.25">
      <c r="B1537" s="205"/>
      <c r="C1537" s="206"/>
      <c r="D1537" s="196" t="s">
        <v>162</v>
      </c>
      <c r="E1537" s="207" t="s">
        <v>1</v>
      </c>
      <c r="F1537" s="208" t="s">
        <v>2507</v>
      </c>
      <c r="G1537" s="206"/>
      <c r="H1537" s="209">
        <v>17.48</v>
      </c>
      <c r="I1537" s="210"/>
      <c r="J1537" s="206"/>
      <c r="K1537" s="206"/>
      <c r="L1537" s="211"/>
      <c r="M1537" s="212"/>
      <c r="N1537" s="213"/>
      <c r="O1537" s="213"/>
      <c r="P1537" s="213"/>
      <c r="Q1537" s="213"/>
      <c r="R1537" s="213"/>
      <c r="S1537" s="213"/>
      <c r="T1537" s="214"/>
      <c r="AT1537" s="215" t="s">
        <v>162</v>
      </c>
      <c r="AU1537" s="215" t="s">
        <v>84</v>
      </c>
      <c r="AV1537" s="14" t="s">
        <v>84</v>
      </c>
      <c r="AW1537" s="14" t="s">
        <v>32</v>
      </c>
      <c r="AX1537" s="14" t="s">
        <v>77</v>
      </c>
      <c r="AY1537" s="215" t="s">
        <v>150</v>
      </c>
    </row>
    <row r="1538" spans="1:65" s="13" customFormat="1" ht="11.25">
      <c r="B1538" s="194"/>
      <c r="C1538" s="195"/>
      <c r="D1538" s="196" t="s">
        <v>162</v>
      </c>
      <c r="E1538" s="197" t="s">
        <v>1</v>
      </c>
      <c r="F1538" s="198" t="s">
        <v>2508</v>
      </c>
      <c r="G1538" s="195"/>
      <c r="H1538" s="197" t="s">
        <v>1</v>
      </c>
      <c r="I1538" s="199"/>
      <c r="J1538" s="195"/>
      <c r="K1538" s="195"/>
      <c r="L1538" s="200"/>
      <c r="M1538" s="201"/>
      <c r="N1538" s="202"/>
      <c r="O1538" s="202"/>
      <c r="P1538" s="202"/>
      <c r="Q1538" s="202"/>
      <c r="R1538" s="202"/>
      <c r="S1538" s="202"/>
      <c r="T1538" s="203"/>
      <c r="AT1538" s="204" t="s">
        <v>162</v>
      </c>
      <c r="AU1538" s="204" t="s">
        <v>84</v>
      </c>
      <c r="AV1538" s="13" t="s">
        <v>82</v>
      </c>
      <c r="AW1538" s="13" t="s">
        <v>32</v>
      </c>
      <c r="AX1538" s="13" t="s">
        <v>77</v>
      </c>
      <c r="AY1538" s="204" t="s">
        <v>150</v>
      </c>
    </row>
    <row r="1539" spans="1:65" s="14" customFormat="1" ht="11.25">
      <c r="B1539" s="205"/>
      <c r="C1539" s="206"/>
      <c r="D1539" s="196" t="s">
        <v>162</v>
      </c>
      <c r="E1539" s="207" t="s">
        <v>1</v>
      </c>
      <c r="F1539" s="208" t="s">
        <v>2509</v>
      </c>
      <c r="G1539" s="206"/>
      <c r="H1539" s="209">
        <v>10.368</v>
      </c>
      <c r="I1539" s="210"/>
      <c r="J1539" s="206"/>
      <c r="K1539" s="206"/>
      <c r="L1539" s="211"/>
      <c r="M1539" s="212"/>
      <c r="N1539" s="213"/>
      <c r="O1539" s="213"/>
      <c r="P1539" s="213"/>
      <c r="Q1539" s="213"/>
      <c r="R1539" s="213"/>
      <c r="S1539" s="213"/>
      <c r="T1539" s="214"/>
      <c r="AT1539" s="215" t="s">
        <v>162</v>
      </c>
      <c r="AU1539" s="215" t="s">
        <v>84</v>
      </c>
      <c r="AV1539" s="14" t="s">
        <v>84</v>
      </c>
      <c r="AW1539" s="14" t="s">
        <v>32</v>
      </c>
      <c r="AX1539" s="14" t="s">
        <v>77</v>
      </c>
      <c r="AY1539" s="215" t="s">
        <v>150</v>
      </c>
    </row>
    <row r="1540" spans="1:65" s="15" customFormat="1" ht="11.25">
      <c r="B1540" s="216"/>
      <c r="C1540" s="217"/>
      <c r="D1540" s="196" t="s">
        <v>162</v>
      </c>
      <c r="E1540" s="218" t="s">
        <v>1</v>
      </c>
      <c r="F1540" s="219" t="s">
        <v>166</v>
      </c>
      <c r="G1540" s="217"/>
      <c r="H1540" s="220">
        <v>27.847999999999999</v>
      </c>
      <c r="I1540" s="221"/>
      <c r="J1540" s="217"/>
      <c r="K1540" s="217"/>
      <c r="L1540" s="222"/>
      <c r="M1540" s="223"/>
      <c r="N1540" s="224"/>
      <c r="O1540" s="224"/>
      <c r="P1540" s="224"/>
      <c r="Q1540" s="224"/>
      <c r="R1540" s="224"/>
      <c r="S1540" s="224"/>
      <c r="T1540" s="225"/>
      <c r="AT1540" s="226" t="s">
        <v>162</v>
      </c>
      <c r="AU1540" s="226" t="s">
        <v>84</v>
      </c>
      <c r="AV1540" s="15" t="s">
        <v>157</v>
      </c>
      <c r="AW1540" s="15" t="s">
        <v>32</v>
      </c>
      <c r="AX1540" s="15" t="s">
        <v>82</v>
      </c>
      <c r="AY1540" s="226" t="s">
        <v>150</v>
      </c>
    </row>
    <row r="1541" spans="1:65" s="2" customFormat="1" ht="24.2" customHeight="1">
      <c r="A1541" s="34"/>
      <c r="B1541" s="35"/>
      <c r="C1541" s="181" t="s">
        <v>2510</v>
      </c>
      <c r="D1541" s="181" t="s">
        <v>152</v>
      </c>
      <c r="E1541" s="182" t="s">
        <v>2511</v>
      </c>
      <c r="F1541" s="183" t="s">
        <v>2512</v>
      </c>
      <c r="G1541" s="184" t="s">
        <v>182</v>
      </c>
      <c r="H1541" s="185">
        <v>3</v>
      </c>
      <c r="I1541" s="186"/>
      <c r="J1541" s="187">
        <f>ROUND(I1541*H1541,2)</f>
        <v>0</v>
      </c>
      <c r="K1541" s="183" t="s">
        <v>156</v>
      </c>
      <c r="L1541" s="39"/>
      <c r="M1541" s="188" t="s">
        <v>1</v>
      </c>
      <c r="N1541" s="189" t="s">
        <v>42</v>
      </c>
      <c r="O1541" s="71"/>
      <c r="P1541" s="190">
        <f>O1541*H1541</f>
        <v>0</v>
      </c>
      <c r="Q1541" s="190">
        <v>0</v>
      </c>
      <c r="R1541" s="190">
        <f>Q1541*H1541</f>
        <v>0</v>
      </c>
      <c r="S1541" s="190">
        <v>0</v>
      </c>
      <c r="T1541" s="191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192" t="s">
        <v>234</v>
      </c>
      <c r="AT1541" s="192" t="s">
        <v>152</v>
      </c>
      <c r="AU1541" s="192" t="s">
        <v>84</v>
      </c>
      <c r="AY1541" s="17" t="s">
        <v>150</v>
      </c>
      <c r="BE1541" s="193">
        <f>IF(N1541="základní",J1541,0)</f>
        <v>0</v>
      </c>
      <c r="BF1541" s="193">
        <f>IF(N1541="snížená",J1541,0)</f>
        <v>0</v>
      </c>
      <c r="BG1541" s="193">
        <f>IF(N1541="zákl. přenesená",J1541,0)</f>
        <v>0</v>
      </c>
      <c r="BH1541" s="193">
        <f>IF(N1541="sníž. přenesená",J1541,0)</f>
        <v>0</v>
      </c>
      <c r="BI1541" s="193">
        <f>IF(N1541="nulová",J1541,0)</f>
        <v>0</v>
      </c>
      <c r="BJ1541" s="17" t="s">
        <v>82</v>
      </c>
      <c r="BK1541" s="193">
        <f>ROUND(I1541*H1541,2)</f>
        <v>0</v>
      </c>
      <c r="BL1541" s="17" t="s">
        <v>234</v>
      </c>
      <c r="BM1541" s="192" t="s">
        <v>2513</v>
      </c>
    </row>
    <row r="1542" spans="1:65" s="13" customFormat="1" ht="11.25">
      <c r="B1542" s="194"/>
      <c r="C1542" s="195"/>
      <c r="D1542" s="196" t="s">
        <v>162</v>
      </c>
      <c r="E1542" s="197" t="s">
        <v>1</v>
      </c>
      <c r="F1542" s="198" t="s">
        <v>783</v>
      </c>
      <c r="G1542" s="195"/>
      <c r="H1542" s="197" t="s">
        <v>1</v>
      </c>
      <c r="I1542" s="199"/>
      <c r="J1542" s="195"/>
      <c r="K1542" s="195"/>
      <c r="L1542" s="200"/>
      <c r="M1542" s="201"/>
      <c r="N1542" s="202"/>
      <c r="O1542" s="202"/>
      <c r="P1542" s="202"/>
      <c r="Q1542" s="202"/>
      <c r="R1542" s="202"/>
      <c r="S1542" s="202"/>
      <c r="T1542" s="203"/>
      <c r="AT1542" s="204" t="s">
        <v>162</v>
      </c>
      <c r="AU1542" s="204" t="s">
        <v>84</v>
      </c>
      <c r="AV1542" s="13" t="s">
        <v>82</v>
      </c>
      <c r="AW1542" s="13" t="s">
        <v>32</v>
      </c>
      <c r="AX1542" s="13" t="s">
        <v>77</v>
      </c>
      <c r="AY1542" s="204" t="s">
        <v>150</v>
      </c>
    </row>
    <row r="1543" spans="1:65" s="14" customFormat="1" ht="11.25">
      <c r="B1543" s="205"/>
      <c r="C1543" s="206"/>
      <c r="D1543" s="196" t="s">
        <v>162</v>
      </c>
      <c r="E1543" s="207" t="s">
        <v>1</v>
      </c>
      <c r="F1543" s="208" t="s">
        <v>82</v>
      </c>
      <c r="G1543" s="206"/>
      <c r="H1543" s="209">
        <v>1</v>
      </c>
      <c r="I1543" s="210"/>
      <c r="J1543" s="206"/>
      <c r="K1543" s="206"/>
      <c r="L1543" s="211"/>
      <c r="M1543" s="212"/>
      <c r="N1543" s="213"/>
      <c r="O1543" s="213"/>
      <c r="P1543" s="213"/>
      <c r="Q1543" s="213"/>
      <c r="R1543" s="213"/>
      <c r="S1543" s="213"/>
      <c r="T1543" s="214"/>
      <c r="AT1543" s="215" t="s">
        <v>162</v>
      </c>
      <c r="AU1543" s="215" t="s">
        <v>84</v>
      </c>
      <c r="AV1543" s="14" t="s">
        <v>84</v>
      </c>
      <c r="AW1543" s="14" t="s">
        <v>32</v>
      </c>
      <c r="AX1543" s="14" t="s">
        <v>77</v>
      </c>
      <c r="AY1543" s="215" t="s">
        <v>150</v>
      </c>
    </row>
    <row r="1544" spans="1:65" s="13" customFormat="1" ht="11.25">
      <c r="B1544" s="194"/>
      <c r="C1544" s="195"/>
      <c r="D1544" s="196" t="s">
        <v>162</v>
      </c>
      <c r="E1544" s="197" t="s">
        <v>1</v>
      </c>
      <c r="F1544" s="198" t="s">
        <v>785</v>
      </c>
      <c r="G1544" s="195"/>
      <c r="H1544" s="197" t="s">
        <v>1</v>
      </c>
      <c r="I1544" s="199"/>
      <c r="J1544" s="195"/>
      <c r="K1544" s="195"/>
      <c r="L1544" s="200"/>
      <c r="M1544" s="201"/>
      <c r="N1544" s="202"/>
      <c r="O1544" s="202"/>
      <c r="P1544" s="202"/>
      <c r="Q1544" s="202"/>
      <c r="R1544" s="202"/>
      <c r="S1544" s="202"/>
      <c r="T1544" s="203"/>
      <c r="AT1544" s="204" t="s">
        <v>162</v>
      </c>
      <c r="AU1544" s="204" t="s">
        <v>84</v>
      </c>
      <c r="AV1544" s="13" t="s">
        <v>82</v>
      </c>
      <c r="AW1544" s="13" t="s">
        <v>32</v>
      </c>
      <c r="AX1544" s="13" t="s">
        <v>77</v>
      </c>
      <c r="AY1544" s="204" t="s">
        <v>150</v>
      </c>
    </row>
    <row r="1545" spans="1:65" s="14" customFormat="1" ht="11.25">
      <c r="B1545" s="205"/>
      <c r="C1545" s="206"/>
      <c r="D1545" s="196" t="s">
        <v>162</v>
      </c>
      <c r="E1545" s="207" t="s">
        <v>1</v>
      </c>
      <c r="F1545" s="208" t="s">
        <v>84</v>
      </c>
      <c r="G1545" s="206"/>
      <c r="H1545" s="209">
        <v>2</v>
      </c>
      <c r="I1545" s="210"/>
      <c r="J1545" s="206"/>
      <c r="K1545" s="206"/>
      <c r="L1545" s="211"/>
      <c r="M1545" s="212"/>
      <c r="N1545" s="213"/>
      <c r="O1545" s="213"/>
      <c r="P1545" s="213"/>
      <c r="Q1545" s="213"/>
      <c r="R1545" s="213"/>
      <c r="S1545" s="213"/>
      <c r="T1545" s="214"/>
      <c r="AT1545" s="215" t="s">
        <v>162</v>
      </c>
      <c r="AU1545" s="215" t="s">
        <v>84</v>
      </c>
      <c r="AV1545" s="14" t="s">
        <v>84</v>
      </c>
      <c r="AW1545" s="14" t="s">
        <v>32</v>
      </c>
      <c r="AX1545" s="14" t="s">
        <v>77</v>
      </c>
      <c r="AY1545" s="215" t="s">
        <v>150</v>
      </c>
    </row>
    <row r="1546" spans="1:65" s="15" customFormat="1" ht="11.25">
      <c r="B1546" s="216"/>
      <c r="C1546" s="217"/>
      <c r="D1546" s="196" t="s">
        <v>162</v>
      </c>
      <c r="E1546" s="218" t="s">
        <v>1</v>
      </c>
      <c r="F1546" s="219" t="s">
        <v>166</v>
      </c>
      <c r="G1546" s="217"/>
      <c r="H1546" s="220">
        <v>3</v>
      </c>
      <c r="I1546" s="221"/>
      <c r="J1546" s="217"/>
      <c r="K1546" s="217"/>
      <c r="L1546" s="222"/>
      <c r="M1546" s="223"/>
      <c r="N1546" s="224"/>
      <c r="O1546" s="224"/>
      <c r="P1546" s="224"/>
      <c r="Q1546" s="224"/>
      <c r="R1546" s="224"/>
      <c r="S1546" s="224"/>
      <c r="T1546" s="225"/>
      <c r="AT1546" s="226" t="s">
        <v>162</v>
      </c>
      <c r="AU1546" s="226" t="s">
        <v>84</v>
      </c>
      <c r="AV1546" s="15" t="s">
        <v>157</v>
      </c>
      <c r="AW1546" s="15" t="s">
        <v>32</v>
      </c>
      <c r="AX1546" s="15" t="s">
        <v>82</v>
      </c>
      <c r="AY1546" s="226" t="s">
        <v>150</v>
      </c>
    </row>
    <row r="1547" spans="1:65" s="2" customFormat="1" ht="24.2" customHeight="1">
      <c r="A1547" s="34"/>
      <c r="B1547" s="35"/>
      <c r="C1547" s="227" t="s">
        <v>2514</v>
      </c>
      <c r="D1547" s="227" t="s">
        <v>224</v>
      </c>
      <c r="E1547" s="228" t="s">
        <v>2515</v>
      </c>
      <c r="F1547" s="229" t="s">
        <v>2516</v>
      </c>
      <c r="G1547" s="230" t="s">
        <v>182</v>
      </c>
      <c r="H1547" s="231">
        <v>3</v>
      </c>
      <c r="I1547" s="232"/>
      <c r="J1547" s="233">
        <f>ROUND(I1547*H1547,2)</f>
        <v>0</v>
      </c>
      <c r="K1547" s="229" t="s">
        <v>156</v>
      </c>
      <c r="L1547" s="234"/>
      <c r="M1547" s="235" t="s">
        <v>1</v>
      </c>
      <c r="N1547" s="236" t="s">
        <v>42</v>
      </c>
      <c r="O1547" s="71"/>
      <c r="P1547" s="190">
        <f>O1547*H1547</f>
        <v>0</v>
      </c>
      <c r="Q1547" s="190">
        <v>1.4500000000000001E-2</v>
      </c>
      <c r="R1547" s="190">
        <f>Q1547*H1547</f>
        <v>4.3500000000000004E-2</v>
      </c>
      <c r="S1547" s="190">
        <v>0</v>
      </c>
      <c r="T1547" s="191">
        <f>S1547*H1547</f>
        <v>0</v>
      </c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4"/>
      <c r="AE1547" s="34"/>
      <c r="AR1547" s="192" t="s">
        <v>326</v>
      </c>
      <c r="AT1547" s="192" t="s">
        <v>224</v>
      </c>
      <c r="AU1547" s="192" t="s">
        <v>84</v>
      </c>
      <c r="AY1547" s="17" t="s">
        <v>150</v>
      </c>
      <c r="BE1547" s="193">
        <f>IF(N1547="základní",J1547,0)</f>
        <v>0</v>
      </c>
      <c r="BF1547" s="193">
        <f>IF(N1547="snížená",J1547,0)</f>
        <v>0</v>
      </c>
      <c r="BG1547" s="193">
        <f>IF(N1547="zákl. přenesená",J1547,0)</f>
        <v>0</v>
      </c>
      <c r="BH1547" s="193">
        <f>IF(N1547="sníž. přenesená",J1547,0)</f>
        <v>0</v>
      </c>
      <c r="BI1547" s="193">
        <f>IF(N1547="nulová",J1547,0)</f>
        <v>0</v>
      </c>
      <c r="BJ1547" s="17" t="s">
        <v>82</v>
      </c>
      <c r="BK1547" s="193">
        <f>ROUND(I1547*H1547,2)</f>
        <v>0</v>
      </c>
      <c r="BL1547" s="17" t="s">
        <v>234</v>
      </c>
      <c r="BM1547" s="192" t="s">
        <v>2517</v>
      </c>
    </row>
    <row r="1548" spans="1:65" s="13" customFormat="1" ht="11.25">
      <c r="B1548" s="194"/>
      <c r="C1548" s="195"/>
      <c r="D1548" s="196" t="s">
        <v>162</v>
      </c>
      <c r="E1548" s="197" t="s">
        <v>1</v>
      </c>
      <c r="F1548" s="198" t="s">
        <v>783</v>
      </c>
      <c r="G1548" s="195"/>
      <c r="H1548" s="197" t="s">
        <v>1</v>
      </c>
      <c r="I1548" s="199"/>
      <c r="J1548" s="195"/>
      <c r="K1548" s="195"/>
      <c r="L1548" s="200"/>
      <c r="M1548" s="201"/>
      <c r="N1548" s="202"/>
      <c r="O1548" s="202"/>
      <c r="P1548" s="202"/>
      <c r="Q1548" s="202"/>
      <c r="R1548" s="202"/>
      <c r="S1548" s="202"/>
      <c r="T1548" s="203"/>
      <c r="AT1548" s="204" t="s">
        <v>162</v>
      </c>
      <c r="AU1548" s="204" t="s">
        <v>84</v>
      </c>
      <c r="AV1548" s="13" t="s">
        <v>82</v>
      </c>
      <c r="AW1548" s="13" t="s">
        <v>32</v>
      </c>
      <c r="AX1548" s="13" t="s">
        <v>77</v>
      </c>
      <c r="AY1548" s="204" t="s">
        <v>150</v>
      </c>
    </row>
    <row r="1549" spans="1:65" s="14" customFormat="1" ht="11.25">
      <c r="B1549" s="205"/>
      <c r="C1549" s="206"/>
      <c r="D1549" s="196" t="s">
        <v>162</v>
      </c>
      <c r="E1549" s="207" t="s">
        <v>1</v>
      </c>
      <c r="F1549" s="208" t="s">
        <v>82</v>
      </c>
      <c r="G1549" s="206"/>
      <c r="H1549" s="209">
        <v>1</v>
      </c>
      <c r="I1549" s="210"/>
      <c r="J1549" s="206"/>
      <c r="K1549" s="206"/>
      <c r="L1549" s="211"/>
      <c r="M1549" s="212"/>
      <c r="N1549" s="213"/>
      <c r="O1549" s="213"/>
      <c r="P1549" s="213"/>
      <c r="Q1549" s="213"/>
      <c r="R1549" s="213"/>
      <c r="S1549" s="213"/>
      <c r="T1549" s="214"/>
      <c r="AT1549" s="215" t="s">
        <v>162</v>
      </c>
      <c r="AU1549" s="215" t="s">
        <v>84</v>
      </c>
      <c r="AV1549" s="14" t="s">
        <v>84</v>
      </c>
      <c r="AW1549" s="14" t="s">
        <v>32</v>
      </c>
      <c r="AX1549" s="14" t="s">
        <v>77</v>
      </c>
      <c r="AY1549" s="215" t="s">
        <v>150</v>
      </c>
    </row>
    <row r="1550" spans="1:65" s="13" customFormat="1" ht="11.25">
      <c r="B1550" s="194"/>
      <c r="C1550" s="195"/>
      <c r="D1550" s="196" t="s">
        <v>162</v>
      </c>
      <c r="E1550" s="197" t="s">
        <v>1</v>
      </c>
      <c r="F1550" s="198" t="s">
        <v>785</v>
      </c>
      <c r="G1550" s="195"/>
      <c r="H1550" s="197" t="s">
        <v>1</v>
      </c>
      <c r="I1550" s="199"/>
      <c r="J1550" s="195"/>
      <c r="K1550" s="195"/>
      <c r="L1550" s="200"/>
      <c r="M1550" s="201"/>
      <c r="N1550" s="202"/>
      <c r="O1550" s="202"/>
      <c r="P1550" s="202"/>
      <c r="Q1550" s="202"/>
      <c r="R1550" s="202"/>
      <c r="S1550" s="202"/>
      <c r="T1550" s="203"/>
      <c r="AT1550" s="204" t="s">
        <v>162</v>
      </c>
      <c r="AU1550" s="204" t="s">
        <v>84</v>
      </c>
      <c r="AV1550" s="13" t="s">
        <v>82</v>
      </c>
      <c r="AW1550" s="13" t="s">
        <v>32</v>
      </c>
      <c r="AX1550" s="13" t="s">
        <v>77</v>
      </c>
      <c r="AY1550" s="204" t="s">
        <v>150</v>
      </c>
    </row>
    <row r="1551" spans="1:65" s="14" customFormat="1" ht="11.25">
      <c r="B1551" s="205"/>
      <c r="C1551" s="206"/>
      <c r="D1551" s="196" t="s">
        <v>162</v>
      </c>
      <c r="E1551" s="207" t="s">
        <v>1</v>
      </c>
      <c r="F1551" s="208" t="s">
        <v>84</v>
      </c>
      <c r="G1551" s="206"/>
      <c r="H1551" s="209">
        <v>2</v>
      </c>
      <c r="I1551" s="210"/>
      <c r="J1551" s="206"/>
      <c r="K1551" s="206"/>
      <c r="L1551" s="211"/>
      <c r="M1551" s="212"/>
      <c r="N1551" s="213"/>
      <c r="O1551" s="213"/>
      <c r="P1551" s="213"/>
      <c r="Q1551" s="213"/>
      <c r="R1551" s="213"/>
      <c r="S1551" s="213"/>
      <c r="T1551" s="214"/>
      <c r="AT1551" s="215" t="s">
        <v>162</v>
      </c>
      <c r="AU1551" s="215" t="s">
        <v>84</v>
      </c>
      <c r="AV1551" s="14" t="s">
        <v>84</v>
      </c>
      <c r="AW1551" s="14" t="s">
        <v>32</v>
      </c>
      <c r="AX1551" s="14" t="s">
        <v>77</v>
      </c>
      <c r="AY1551" s="215" t="s">
        <v>150</v>
      </c>
    </row>
    <row r="1552" spans="1:65" s="15" customFormat="1" ht="11.25">
      <c r="B1552" s="216"/>
      <c r="C1552" s="217"/>
      <c r="D1552" s="196" t="s">
        <v>162</v>
      </c>
      <c r="E1552" s="218" t="s">
        <v>1</v>
      </c>
      <c r="F1552" s="219" t="s">
        <v>166</v>
      </c>
      <c r="G1552" s="217"/>
      <c r="H1552" s="220">
        <v>3</v>
      </c>
      <c r="I1552" s="221"/>
      <c r="J1552" s="217"/>
      <c r="K1552" s="217"/>
      <c r="L1552" s="222"/>
      <c r="M1552" s="223"/>
      <c r="N1552" s="224"/>
      <c r="O1552" s="224"/>
      <c r="P1552" s="224"/>
      <c r="Q1552" s="224"/>
      <c r="R1552" s="224"/>
      <c r="S1552" s="224"/>
      <c r="T1552" s="225"/>
      <c r="AT1552" s="226" t="s">
        <v>162</v>
      </c>
      <c r="AU1552" s="226" t="s">
        <v>84</v>
      </c>
      <c r="AV1552" s="15" t="s">
        <v>157</v>
      </c>
      <c r="AW1552" s="15" t="s">
        <v>32</v>
      </c>
      <c r="AX1552" s="15" t="s">
        <v>82</v>
      </c>
      <c r="AY1552" s="226" t="s">
        <v>150</v>
      </c>
    </row>
    <row r="1553" spans="1:65" s="2" customFormat="1" ht="24.2" customHeight="1">
      <c r="A1553" s="34"/>
      <c r="B1553" s="35"/>
      <c r="C1553" s="181" t="s">
        <v>2518</v>
      </c>
      <c r="D1553" s="181" t="s">
        <v>152</v>
      </c>
      <c r="E1553" s="182" t="s">
        <v>2519</v>
      </c>
      <c r="F1553" s="183" t="s">
        <v>2520</v>
      </c>
      <c r="G1553" s="184" t="s">
        <v>182</v>
      </c>
      <c r="H1553" s="185">
        <v>3</v>
      </c>
      <c r="I1553" s="186"/>
      <c r="J1553" s="187">
        <f>ROUND(I1553*H1553,2)</f>
        <v>0</v>
      </c>
      <c r="K1553" s="183" t="s">
        <v>156</v>
      </c>
      <c r="L1553" s="39"/>
      <c r="M1553" s="188" t="s">
        <v>1</v>
      </c>
      <c r="N1553" s="189" t="s">
        <v>42</v>
      </c>
      <c r="O1553" s="71"/>
      <c r="P1553" s="190">
        <f>O1553*H1553</f>
        <v>0</v>
      </c>
      <c r="Q1553" s="190">
        <v>0</v>
      </c>
      <c r="R1553" s="190">
        <f>Q1553*H1553</f>
        <v>0</v>
      </c>
      <c r="S1553" s="190">
        <v>0</v>
      </c>
      <c r="T1553" s="191">
        <f>S1553*H1553</f>
        <v>0</v>
      </c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R1553" s="192" t="s">
        <v>234</v>
      </c>
      <c r="AT1553" s="192" t="s">
        <v>152</v>
      </c>
      <c r="AU1553" s="192" t="s">
        <v>84</v>
      </c>
      <c r="AY1553" s="17" t="s">
        <v>150</v>
      </c>
      <c r="BE1553" s="193">
        <f>IF(N1553="základní",J1553,0)</f>
        <v>0</v>
      </c>
      <c r="BF1553" s="193">
        <f>IF(N1553="snížená",J1553,0)</f>
        <v>0</v>
      </c>
      <c r="BG1553" s="193">
        <f>IF(N1553="zákl. přenesená",J1553,0)</f>
        <v>0</v>
      </c>
      <c r="BH1553" s="193">
        <f>IF(N1553="sníž. přenesená",J1553,0)</f>
        <v>0</v>
      </c>
      <c r="BI1553" s="193">
        <f>IF(N1553="nulová",J1553,0)</f>
        <v>0</v>
      </c>
      <c r="BJ1553" s="17" t="s">
        <v>82</v>
      </c>
      <c r="BK1553" s="193">
        <f>ROUND(I1553*H1553,2)</f>
        <v>0</v>
      </c>
      <c r="BL1553" s="17" t="s">
        <v>234</v>
      </c>
      <c r="BM1553" s="192" t="s">
        <v>2521</v>
      </c>
    </row>
    <row r="1554" spans="1:65" s="13" customFormat="1" ht="11.25">
      <c r="B1554" s="194"/>
      <c r="C1554" s="195"/>
      <c r="D1554" s="196" t="s">
        <v>162</v>
      </c>
      <c r="E1554" s="197" t="s">
        <v>1</v>
      </c>
      <c r="F1554" s="198" t="s">
        <v>781</v>
      </c>
      <c r="G1554" s="195"/>
      <c r="H1554" s="197" t="s">
        <v>1</v>
      </c>
      <c r="I1554" s="199"/>
      <c r="J1554" s="195"/>
      <c r="K1554" s="195"/>
      <c r="L1554" s="200"/>
      <c r="M1554" s="201"/>
      <c r="N1554" s="202"/>
      <c r="O1554" s="202"/>
      <c r="P1554" s="202"/>
      <c r="Q1554" s="202"/>
      <c r="R1554" s="202"/>
      <c r="S1554" s="202"/>
      <c r="T1554" s="203"/>
      <c r="AT1554" s="204" t="s">
        <v>162</v>
      </c>
      <c r="AU1554" s="204" t="s">
        <v>84</v>
      </c>
      <c r="AV1554" s="13" t="s">
        <v>82</v>
      </c>
      <c r="AW1554" s="13" t="s">
        <v>32</v>
      </c>
      <c r="AX1554" s="13" t="s">
        <v>77</v>
      </c>
      <c r="AY1554" s="204" t="s">
        <v>150</v>
      </c>
    </row>
    <row r="1555" spans="1:65" s="14" customFormat="1" ht="11.25">
      <c r="B1555" s="205"/>
      <c r="C1555" s="206"/>
      <c r="D1555" s="196" t="s">
        <v>162</v>
      </c>
      <c r="E1555" s="207" t="s">
        <v>1</v>
      </c>
      <c r="F1555" s="208" t="s">
        <v>84</v>
      </c>
      <c r="G1555" s="206"/>
      <c r="H1555" s="209">
        <v>2</v>
      </c>
      <c r="I1555" s="210"/>
      <c r="J1555" s="206"/>
      <c r="K1555" s="206"/>
      <c r="L1555" s="211"/>
      <c r="M1555" s="212"/>
      <c r="N1555" s="213"/>
      <c r="O1555" s="213"/>
      <c r="P1555" s="213"/>
      <c r="Q1555" s="213"/>
      <c r="R1555" s="213"/>
      <c r="S1555" s="213"/>
      <c r="T1555" s="214"/>
      <c r="AT1555" s="215" t="s">
        <v>162</v>
      </c>
      <c r="AU1555" s="215" t="s">
        <v>84</v>
      </c>
      <c r="AV1555" s="14" t="s">
        <v>84</v>
      </c>
      <c r="AW1555" s="14" t="s">
        <v>32</v>
      </c>
      <c r="AX1555" s="14" t="s">
        <v>77</v>
      </c>
      <c r="AY1555" s="215" t="s">
        <v>150</v>
      </c>
    </row>
    <row r="1556" spans="1:65" s="13" customFormat="1" ht="11.25">
      <c r="B1556" s="194"/>
      <c r="C1556" s="195"/>
      <c r="D1556" s="196" t="s">
        <v>162</v>
      </c>
      <c r="E1556" s="197" t="s">
        <v>1</v>
      </c>
      <c r="F1556" s="198" t="s">
        <v>784</v>
      </c>
      <c r="G1556" s="195"/>
      <c r="H1556" s="197" t="s">
        <v>1</v>
      </c>
      <c r="I1556" s="199"/>
      <c r="J1556" s="195"/>
      <c r="K1556" s="195"/>
      <c r="L1556" s="200"/>
      <c r="M1556" s="201"/>
      <c r="N1556" s="202"/>
      <c r="O1556" s="202"/>
      <c r="P1556" s="202"/>
      <c r="Q1556" s="202"/>
      <c r="R1556" s="202"/>
      <c r="S1556" s="202"/>
      <c r="T1556" s="203"/>
      <c r="AT1556" s="204" t="s">
        <v>162</v>
      </c>
      <c r="AU1556" s="204" t="s">
        <v>84</v>
      </c>
      <c r="AV1556" s="13" t="s">
        <v>82</v>
      </c>
      <c r="AW1556" s="13" t="s">
        <v>32</v>
      </c>
      <c r="AX1556" s="13" t="s">
        <v>77</v>
      </c>
      <c r="AY1556" s="204" t="s">
        <v>150</v>
      </c>
    </row>
    <row r="1557" spans="1:65" s="14" customFormat="1" ht="11.25">
      <c r="B1557" s="205"/>
      <c r="C1557" s="206"/>
      <c r="D1557" s="196" t="s">
        <v>162</v>
      </c>
      <c r="E1557" s="207" t="s">
        <v>1</v>
      </c>
      <c r="F1557" s="208" t="s">
        <v>82</v>
      </c>
      <c r="G1557" s="206"/>
      <c r="H1557" s="209">
        <v>1</v>
      </c>
      <c r="I1557" s="210"/>
      <c r="J1557" s="206"/>
      <c r="K1557" s="206"/>
      <c r="L1557" s="211"/>
      <c r="M1557" s="212"/>
      <c r="N1557" s="213"/>
      <c r="O1557" s="213"/>
      <c r="P1557" s="213"/>
      <c r="Q1557" s="213"/>
      <c r="R1557" s="213"/>
      <c r="S1557" s="213"/>
      <c r="T1557" s="214"/>
      <c r="AT1557" s="215" t="s">
        <v>162</v>
      </c>
      <c r="AU1557" s="215" t="s">
        <v>84</v>
      </c>
      <c r="AV1557" s="14" t="s">
        <v>84</v>
      </c>
      <c r="AW1557" s="14" t="s">
        <v>32</v>
      </c>
      <c r="AX1557" s="14" t="s">
        <v>77</v>
      </c>
      <c r="AY1557" s="215" t="s">
        <v>150</v>
      </c>
    </row>
    <row r="1558" spans="1:65" s="15" customFormat="1" ht="11.25">
      <c r="B1558" s="216"/>
      <c r="C1558" s="217"/>
      <c r="D1558" s="196" t="s">
        <v>162</v>
      </c>
      <c r="E1558" s="218" t="s">
        <v>1</v>
      </c>
      <c r="F1558" s="219" t="s">
        <v>166</v>
      </c>
      <c r="G1558" s="217"/>
      <c r="H1558" s="220">
        <v>3</v>
      </c>
      <c r="I1558" s="221"/>
      <c r="J1558" s="217"/>
      <c r="K1558" s="217"/>
      <c r="L1558" s="222"/>
      <c r="M1558" s="223"/>
      <c r="N1558" s="224"/>
      <c r="O1558" s="224"/>
      <c r="P1558" s="224"/>
      <c r="Q1558" s="224"/>
      <c r="R1558" s="224"/>
      <c r="S1558" s="224"/>
      <c r="T1558" s="225"/>
      <c r="AT1558" s="226" t="s">
        <v>162</v>
      </c>
      <c r="AU1558" s="226" t="s">
        <v>84</v>
      </c>
      <c r="AV1558" s="15" t="s">
        <v>157</v>
      </c>
      <c r="AW1558" s="15" t="s">
        <v>32</v>
      </c>
      <c r="AX1558" s="15" t="s">
        <v>82</v>
      </c>
      <c r="AY1558" s="226" t="s">
        <v>150</v>
      </c>
    </row>
    <row r="1559" spans="1:65" s="2" customFormat="1" ht="24.2" customHeight="1">
      <c r="A1559" s="34"/>
      <c r="B1559" s="35"/>
      <c r="C1559" s="227" t="s">
        <v>2522</v>
      </c>
      <c r="D1559" s="227" t="s">
        <v>224</v>
      </c>
      <c r="E1559" s="228" t="s">
        <v>2523</v>
      </c>
      <c r="F1559" s="229" t="s">
        <v>2524</v>
      </c>
      <c r="G1559" s="230" t="s">
        <v>182</v>
      </c>
      <c r="H1559" s="231">
        <v>3</v>
      </c>
      <c r="I1559" s="232"/>
      <c r="J1559" s="233">
        <f>ROUND(I1559*H1559,2)</f>
        <v>0</v>
      </c>
      <c r="K1559" s="229" t="s">
        <v>156</v>
      </c>
      <c r="L1559" s="234"/>
      <c r="M1559" s="235" t="s">
        <v>1</v>
      </c>
      <c r="N1559" s="236" t="s">
        <v>42</v>
      </c>
      <c r="O1559" s="71"/>
      <c r="P1559" s="190">
        <f>O1559*H1559</f>
        <v>0</v>
      </c>
      <c r="Q1559" s="190">
        <v>1.7000000000000001E-2</v>
      </c>
      <c r="R1559" s="190">
        <f>Q1559*H1559</f>
        <v>5.1000000000000004E-2</v>
      </c>
      <c r="S1559" s="190">
        <v>0</v>
      </c>
      <c r="T1559" s="191">
        <f>S1559*H1559</f>
        <v>0</v>
      </c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R1559" s="192" t="s">
        <v>326</v>
      </c>
      <c r="AT1559" s="192" t="s">
        <v>224</v>
      </c>
      <c r="AU1559" s="192" t="s">
        <v>84</v>
      </c>
      <c r="AY1559" s="17" t="s">
        <v>150</v>
      </c>
      <c r="BE1559" s="193">
        <f>IF(N1559="základní",J1559,0)</f>
        <v>0</v>
      </c>
      <c r="BF1559" s="193">
        <f>IF(N1559="snížená",J1559,0)</f>
        <v>0</v>
      </c>
      <c r="BG1559" s="193">
        <f>IF(N1559="zákl. přenesená",J1559,0)</f>
        <v>0</v>
      </c>
      <c r="BH1559" s="193">
        <f>IF(N1559="sníž. přenesená",J1559,0)</f>
        <v>0</v>
      </c>
      <c r="BI1559" s="193">
        <f>IF(N1559="nulová",J1559,0)</f>
        <v>0</v>
      </c>
      <c r="BJ1559" s="17" t="s">
        <v>82</v>
      </c>
      <c r="BK1559" s="193">
        <f>ROUND(I1559*H1559,2)</f>
        <v>0</v>
      </c>
      <c r="BL1559" s="17" t="s">
        <v>234</v>
      </c>
      <c r="BM1559" s="192" t="s">
        <v>2525</v>
      </c>
    </row>
    <row r="1560" spans="1:65" s="13" customFormat="1" ht="11.25">
      <c r="B1560" s="194"/>
      <c r="C1560" s="195"/>
      <c r="D1560" s="196" t="s">
        <v>162</v>
      </c>
      <c r="E1560" s="197" t="s">
        <v>1</v>
      </c>
      <c r="F1560" s="198" t="s">
        <v>781</v>
      </c>
      <c r="G1560" s="195"/>
      <c r="H1560" s="197" t="s">
        <v>1</v>
      </c>
      <c r="I1560" s="199"/>
      <c r="J1560" s="195"/>
      <c r="K1560" s="195"/>
      <c r="L1560" s="200"/>
      <c r="M1560" s="201"/>
      <c r="N1560" s="202"/>
      <c r="O1560" s="202"/>
      <c r="P1560" s="202"/>
      <c r="Q1560" s="202"/>
      <c r="R1560" s="202"/>
      <c r="S1560" s="202"/>
      <c r="T1560" s="203"/>
      <c r="AT1560" s="204" t="s">
        <v>162</v>
      </c>
      <c r="AU1560" s="204" t="s">
        <v>84</v>
      </c>
      <c r="AV1560" s="13" t="s">
        <v>82</v>
      </c>
      <c r="AW1560" s="13" t="s">
        <v>32</v>
      </c>
      <c r="AX1560" s="13" t="s">
        <v>77</v>
      </c>
      <c r="AY1560" s="204" t="s">
        <v>150</v>
      </c>
    </row>
    <row r="1561" spans="1:65" s="14" customFormat="1" ht="11.25">
      <c r="B1561" s="205"/>
      <c r="C1561" s="206"/>
      <c r="D1561" s="196" t="s">
        <v>162</v>
      </c>
      <c r="E1561" s="207" t="s">
        <v>1</v>
      </c>
      <c r="F1561" s="208" t="s">
        <v>84</v>
      </c>
      <c r="G1561" s="206"/>
      <c r="H1561" s="209">
        <v>2</v>
      </c>
      <c r="I1561" s="210"/>
      <c r="J1561" s="206"/>
      <c r="K1561" s="206"/>
      <c r="L1561" s="211"/>
      <c r="M1561" s="212"/>
      <c r="N1561" s="213"/>
      <c r="O1561" s="213"/>
      <c r="P1561" s="213"/>
      <c r="Q1561" s="213"/>
      <c r="R1561" s="213"/>
      <c r="S1561" s="213"/>
      <c r="T1561" s="214"/>
      <c r="AT1561" s="215" t="s">
        <v>162</v>
      </c>
      <c r="AU1561" s="215" t="s">
        <v>84</v>
      </c>
      <c r="AV1561" s="14" t="s">
        <v>84</v>
      </c>
      <c r="AW1561" s="14" t="s">
        <v>32</v>
      </c>
      <c r="AX1561" s="14" t="s">
        <v>77</v>
      </c>
      <c r="AY1561" s="215" t="s">
        <v>150</v>
      </c>
    </row>
    <row r="1562" spans="1:65" s="13" customFormat="1" ht="11.25">
      <c r="B1562" s="194"/>
      <c r="C1562" s="195"/>
      <c r="D1562" s="196" t="s">
        <v>162</v>
      </c>
      <c r="E1562" s="197" t="s">
        <v>1</v>
      </c>
      <c r="F1562" s="198" t="s">
        <v>784</v>
      </c>
      <c r="G1562" s="195"/>
      <c r="H1562" s="197" t="s">
        <v>1</v>
      </c>
      <c r="I1562" s="199"/>
      <c r="J1562" s="195"/>
      <c r="K1562" s="195"/>
      <c r="L1562" s="200"/>
      <c r="M1562" s="201"/>
      <c r="N1562" s="202"/>
      <c r="O1562" s="202"/>
      <c r="P1562" s="202"/>
      <c r="Q1562" s="202"/>
      <c r="R1562" s="202"/>
      <c r="S1562" s="202"/>
      <c r="T1562" s="203"/>
      <c r="AT1562" s="204" t="s">
        <v>162</v>
      </c>
      <c r="AU1562" s="204" t="s">
        <v>84</v>
      </c>
      <c r="AV1562" s="13" t="s">
        <v>82</v>
      </c>
      <c r="AW1562" s="13" t="s">
        <v>32</v>
      </c>
      <c r="AX1562" s="13" t="s">
        <v>77</v>
      </c>
      <c r="AY1562" s="204" t="s">
        <v>150</v>
      </c>
    </row>
    <row r="1563" spans="1:65" s="14" customFormat="1" ht="11.25">
      <c r="B1563" s="205"/>
      <c r="C1563" s="206"/>
      <c r="D1563" s="196" t="s">
        <v>162</v>
      </c>
      <c r="E1563" s="207" t="s">
        <v>1</v>
      </c>
      <c r="F1563" s="208" t="s">
        <v>82</v>
      </c>
      <c r="G1563" s="206"/>
      <c r="H1563" s="209">
        <v>1</v>
      </c>
      <c r="I1563" s="210"/>
      <c r="J1563" s="206"/>
      <c r="K1563" s="206"/>
      <c r="L1563" s="211"/>
      <c r="M1563" s="212"/>
      <c r="N1563" s="213"/>
      <c r="O1563" s="213"/>
      <c r="P1563" s="213"/>
      <c r="Q1563" s="213"/>
      <c r="R1563" s="213"/>
      <c r="S1563" s="213"/>
      <c r="T1563" s="214"/>
      <c r="AT1563" s="215" t="s">
        <v>162</v>
      </c>
      <c r="AU1563" s="215" t="s">
        <v>84</v>
      </c>
      <c r="AV1563" s="14" t="s">
        <v>84</v>
      </c>
      <c r="AW1563" s="14" t="s">
        <v>32</v>
      </c>
      <c r="AX1563" s="14" t="s">
        <v>77</v>
      </c>
      <c r="AY1563" s="215" t="s">
        <v>150</v>
      </c>
    </row>
    <row r="1564" spans="1:65" s="15" customFormat="1" ht="11.25">
      <c r="B1564" s="216"/>
      <c r="C1564" s="217"/>
      <c r="D1564" s="196" t="s">
        <v>162</v>
      </c>
      <c r="E1564" s="218" t="s">
        <v>1</v>
      </c>
      <c r="F1564" s="219" t="s">
        <v>166</v>
      </c>
      <c r="G1564" s="217"/>
      <c r="H1564" s="220">
        <v>3</v>
      </c>
      <c r="I1564" s="221"/>
      <c r="J1564" s="217"/>
      <c r="K1564" s="217"/>
      <c r="L1564" s="222"/>
      <c r="M1564" s="223"/>
      <c r="N1564" s="224"/>
      <c r="O1564" s="224"/>
      <c r="P1564" s="224"/>
      <c r="Q1564" s="224"/>
      <c r="R1564" s="224"/>
      <c r="S1564" s="224"/>
      <c r="T1564" s="225"/>
      <c r="AT1564" s="226" t="s">
        <v>162</v>
      </c>
      <c r="AU1564" s="226" t="s">
        <v>84</v>
      </c>
      <c r="AV1564" s="15" t="s">
        <v>157</v>
      </c>
      <c r="AW1564" s="15" t="s">
        <v>32</v>
      </c>
      <c r="AX1564" s="15" t="s">
        <v>82</v>
      </c>
      <c r="AY1564" s="226" t="s">
        <v>150</v>
      </c>
    </row>
    <row r="1565" spans="1:65" s="2" customFormat="1" ht="24.2" customHeight="1">
      <c r="A1565" s="34"/>
      <c r="B1565" s="35"/>
      <c r="C1565" s="181" t="s">
        <v>2526</v>
      </c>
      <c r="D1565" s="181" t="s">
        <v>152</v>
      </c>
      <c r="E1565" s="182" t="s">
        <v>2527</v>
      </c>
      <c r="F1565" s="183" t="s">
        <v>2528</v>
      </c>
      <c r="G1565" s="184" t="s">
        <v>182</v>
      </c>
      <c r="H1565" s="185">
        <v>8</v>
      </c>
      <c r="I1565" s="186"/>
      <c r="J1565" s="187">
        <f>ROUND(I1565*H1565,2)</f>
        <v>0</v>
      </c>
      <c r="K1565" s="183" t="s">
        <v>156</v>
      </c>
      <c r="L1565" s="39"/>
      <c r="M1565" s="188" t="s">
        <v>1</v>
      </c>
      <c r="N1565" s="189" t="s">
        <v>42</v>
      </c>
      <c r="O1565" s="71"/>
      <c r="P1565" s="190">
        <f>O1565*H1565</f>
        <v>0</v>
      </c>
      <c r="Q1565" s="190">
        <v>0</v>
      </c>
      <c r="R1565" s="190">
        <f>Q1565*H1565</f>
        <v>0</v>
      </c>
      <c r="S1565" s="190">
        <v>0</v>
      </c>
      <c r="T1565" s="191">
        <f>S1565*H1565</f>
        <v>0</v>
      </c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R1565" s="192" t="s">
        <v>234</v>
      </c>
      <c r="AT1565" s="192" t="s">
        <v>152</v>
      </c>
      <c r="AU1565" s="192" t="s">
        <v>84</v>
      </c>
      <c r="AY1565" s="17" t="s">
        <v>150</v>
      </c>
      <c r="BE1565" s="193">
        <f>IF(N1565="základní",J1565,0)</f>
        <v>0</v>
      </c>
      <c r="BF1565" s="193">
        <f>IF(N1565="snížená",J1565,0)</f>
        <v>0</v>
      </c>
      <c r="BG1565" s="193">
        <f>IF(N1565="zákl. přenesená",J1565,0)</f>
        <v>0</v>
      </c>
      <c r="BH1565" s="193">
        <f>IF(N1565="sníž. přenesená",J1565,0)</f>
        <v>0</v>
      </c>
      <c r="BI1565" s="193">
        <f>IF(N1565="nulová",J1565,0)</f>
        <v>0</v>
      </c>
      <c r="BJ1565" s="17" t="s">
        <v>82</v>
      </c>
      <c r="BK1565" s="193">
        <f>ROUND(I1565*H1565,2)</f>
        <v>0</v>
      </c>
      <c r="BL1565" s="17" t="s">
        <v>234</v>
      </c>
      <c r="BM1565" s="192" t="s">
        <v>2529</v>
      </c>
    </row>
    <row r="1566" spans="1:65" s="13" customFormat="1" ht="11.25">
      <c r="B1566" s="194"/>
      <c r="C1566" s="195"/>
      <c r="D1566" s="196" t="s">
        <v>162</v>
      </c>
      <c r="E1566" s="197" t="s">
        <v>1</v>
      </c>
      <c r="F1566" s="198" t="s">
        <v>811</v>
      </c>
      <c r="G1566" s="195"/>
      <c r="H1566" s="197" t="s">
        <v>1</v>
      </c>
      <c r="I1566" s="199"/>
      <c r="J1566" s="195"/>
      <c r="K1566" s="195"/>
      <c r="L1566" s="200"/>
      <c r="M1566" s="201"/>
      <c r="N1566" s="202"/>
      <c r="O1566" s="202"/>
      <c r="P1566" s="202"/>
      <c r="Q1566" s="202"/>
      <c r="R1566" s="202"/>
      <c r="S1566" s="202"/>
      <c r="T1566" s="203"/>
      <c r="AT1566" s="204" t="s">
        <v>162</v>
      </c>
      <c r="AU1566" s="204" t="s">
        <v>84</v>
      </c>
      <c r="AV1566" s="13" t="s">
        <v>82</v>
      </c>
      <c r="AW1566" s="13" t="s">
        <v>32</v>
      </c>
      <c r="AX1566" s="13" t="s">
        <v>77</v>
      </c>
      <c r="AY1566" s="204" t="s">
        <v>150</v>
      </c>
    </row>
    <row r="1567" spans="1:65" s="14" customFormat="1" ht="11.25">
      <c r="B1567" s="205"/>
      <c r="C1567" s="206"/>
      <c r="D1567" s="196" t="s">
        <v>162</v>
      </c>
      <c r="E1567" s="207" t="s">
        <v>1</v>
      </c>
      <c r="F1567" s="208" t="s">
        <v>167</v>
      </c>
      <c r="G1567" s="206"/>
      <c r="H1567" s="209">
        <v>3</v>
      </c>
      <c r="I1567" s="210"/>
      <c r="J1567" s="206"/>
      <c r="K1567" s="206"/>
      <c r="L1567" s="211"/>
      <c r="M1567" s="212"/>
      <c r="N1567" s="213"/>
      <c r="O1567" s="213"/>
      <c r="P1567" s="213"/>
      <c r="Q1567" s="213"/>
      <c r="R1567" s="213"/>
      <c r="S1567" s="213"/>
      <c r="T1567" s="214"/>
      <c r="AT1567" s="215" t="s">
        <v>162</v>
      </c>
      <c r="AU1567" s="215" t="s">
        <v>84</v>
      </c>
      <c r="AV1567" s="14" t="s">
        <v>84</v>
      </c>
      <c r="AW1567" s="14" t="s">
        <v>32</v>
      </c>
      <c r="AX1567" s="14" t="s">
        <v>77</v>
      </c>
      <c r="AY1567" s="215" t="s">
        <v>150</v>
      </c>
    </row>
    <row r="1568" spans="1:65" s="13" customFormat="1" ht="11.25">
      <c r="B1568" s="194"/>
      <c r="C1568" s="195"/>
      <c r="D1568" s="196" t="s">
        <v>162</v>
      </c>
      <c r="E1568" s="197" t="s">
        <v>1</v>
      </c>
      <c r="F1568" s="198" t="s">
        <v>812</v>
      </c>
      <c r="G1568" s="195"/>
      <c r="H1568" s="197" t="s">
        <v>1</v>
      </c>
      <c r="I1568" s="199"/>
      <c r="J1568" s="195"/>
      <c r="K1568" s="195"/>
      <c r="L1568" s="200"/>
      <c r="M1568" s="201"/>
      <c r="N1568" s="202"/>
      <c r="O1568" s="202"/>
      <c r="P1568" s="202"/>
      <c r="Q1568" s="202"/>
      <c r="R1568" s="202"/>
      <c r="S1568" s="202"/>
      <c r="T1568" s="203"/>
      <c r="AT1568" s="204" t="s">
        <v>162</v>
      </c>
      <c r="AU1568" s="204" t="s">
        <v>84</v>
      </c>
      <c r="AV1568" s="13" t="s">
        <v>82</v>
      </c>
      <c r="AW1568" s="13" t="s">
        <v>32</v>
      </c>
      <c r="AX1568" s="13" t="s">
        <v>77</v>
      </c>
      <c r="AY1568" s="204" t="s">
        <v>150</v>
      </c>
    </row>
    <row r="1569" spans="1:65" s="14" customFormat="1" ht="11.25">
      <c r="B1569" s="205"/>
      <c r="C1569" s="206"/>
      <c r="D1569" s="196" t="s">
        <v>162</v>
      </c>
      <c r="E1569" s="207" t="s">
        <v>1</v>
      </c>
      <c r="F1569" s="208" t="s">
        <v>82</v>
      </c>
      <c r="G1569" s="206"/>
      <c r="H1569" s="209">
        <v>1</v>
      </c>
      <c r="I1569" s="210"/>
      <c r="J1569" s="206"/>
      <c r="K1569" s="206"/>
      <c r="L1569" s="211"/>
      <c r="M1569" s="212"/>
      <c r="N1569" s="213"/>
      <c r="O1569" s="213"/>
      <c r="P1569" s="213"/>
      <c r="Q1569" s="213"/>
      <c r="R1569" s="213"/>
      <c r="S1569" s="213"/>
      <c r="T1569" s="214"/>
      <c r="AT1569" s="215" t="s">
        <v>162</v>
      </c>
      <c r="AU1569" s="215" t="s">
        <v>84</v>
      </c>
      <c r="AV1569" s="14" t="s">
        <v>84</v>
      </c>
      <c r="AW1569" s="14" t="s">
        <v>32</v>
      </c>
      <c r="AX1569" s="14" t="s">
        <v>77</v>
      </c>
      <c r="AY1569" s="215" t="s">
        <v>150</v>
      </c>
    </row>
    <row r="1570" spans="1:65" s="13" customFormat="1" ht="11.25">
      <c r="B1570" s="194"/>
      <c r="C1570" s="195"/>
      <c r="D1570" s="196" t="s">
        <v>162</v>
      </c>
      <c r="E1570" s="197" t="s">
        <v>1</v>
      </c>
      <c r="F1570" s="198" t="s">
        <v>813</v>
      </c>
      <c r="G1570" s="195"/>
      <c r="H1570" s="197" t="s">
        <v>1</v>
      </c>
      <c r="I1570" s="199"/>
      <c r="J1570" s="195"/>
      <c r="K1570" s="195"/>
      <c r="L1570" s="200"/>
      <c r="M1570" s="201"/>
      <c r="N1570" s="202"/>
      <c r="O1570" s="202"/>
      <c r="P1570" s="202"/>
      <c r="Q1570" s="202"/>
      <c r="R1570" s="202"/>
      <c r="S1570" s="202"/>
      <c r="T1570" s="203"/>
      <c r="AT1570" s="204" t="s">
        <v>162</v>
      </c>
      <c r="AU1570" s="204" t="s">
        <v>84</v>
      </c>
      <c r="AV1570" s="13" t="s">
        <v>82</v>
      </c>
      <c r="AW1570" s="13" t="s">
        <v>32</v>
      </c>
      <c r="AX1570" s="13" t="s">
        <v>77</v>
      </c>
      <c r="AY1570" s="204" t="s">
        <v>150</v>
      </c>
    </row>
    <row r="1571" spans="1:65" s="14" customFormat="1" ht="11.25">
      <c r="B1571" s="205"/>
      <c r="C1571" s="206"/>
      <c r="D1571" s="196" t="s">
        <v>162</v>
      </c>
      <c r="E1571" s="207" t="s">
        <v>1</v>
      </c>
      <c r="F1571" s="208" t="s">
        <v>82</v>
      </c>
      <c r="G1571" s="206"/>
      <c r="H1571" s="209">
        <v>1</v>
      </c>
      <c r="I1571" s="210"/>
      <c r="J1571" s="206"/>
      <c r="K1571" s="206"/>
      <c r="L1571" s="211"/>
      <c r="M1571" s="212"/>
      <c r="N1571" s="213"/>
      <c r="O1571" s="213"/>
      <c r="P1571" s="213"/>
      <c r="Q1571" s="213"/>
      <c r="R1571" s="213"/>
      <c r="S1571" s="213"/>
      <c r="T1571" s="214"/>
      <c r="AT1571" s="215" t="s">
        <v>162</v>
      </c>
      <c r="AU1571" s="215" t="s">
        <v>84</v>
      </c>
      <c r="AV1571" s="14" t="s">
        <v>84</v>
      </c>
      <c r="AW1571" s="14" t="s">
        <v>32</v>
      </c>
      <c r="AX1571" s="14" t="s">
        <v>77</v>
      </c>
      <c r="AY1571" s="215" t="s">
        <v>150</v>
      </c>
    </row>
    <row r="1572" spans="1:65" s="13" customFormat="1" ht="11.25">
      <c r="B1572" s="194"/>
      <c r="C1572" s="195"/>
      <c r="D1572" s="196" t="s">
        <v>162</v>
      </c>
      <c r="E1572" s="197" t="s">
        <v>1</v>
      </c>
      <c r="F1572" s="198" t="s">
        <v>782</v>
      </c>
      <c r="G1572" s="195"/>
      <c r="H1572" s="197" t="s">
        <v>1</v>
      </c>
      <c r="I1572" s="199"/>
      <c r="J1572" s="195"/>
      <c r="K1572" s="195"/>
      <c r="L1572" s="200"/>
      <c r="M1572" s="201"/>
      <c r="N1572" s="202"/>
      <c r="O1572" s="202"/>
      <c r="P1572" s="202"/>
      <c r="Q1572" s="202"/>
      <c r="R1572" s="202"/>
      <c r="S1572" s="202"/>
      <c r="T1572" s="203"/>
      <c r="AT1572" s="204" t="s">
        <v>162</v>
      </c>
      <c r="AU1572" s="204" t="s">
        <v>84</v>
      </c>
      <c r="AV1572" s="13" t="s">
        <v>82</v>
      </c>
      <c r="AW1572" s="13" t="s">
        <v>32</v>
      </c>
      <c r="AX1572" s="13" t="s">
        <v>77</v>
      </c>
      <c r="AY1572" s="204" t="s">
        <v>150</v>
      </c>
    </row>
    <row r="1573" spans="1:65" s="14" customFormat="1" ht="11.25">
      <c r="B1573" s="205"/>
      <c r="C1573" s="206"/>
      <c r="D1573" s="196" t="s">
        <v>162</v>
      </c>
      <c r="E1573" s="207" t="s">
        <v>1</v>
      </c>
      <c r="F1573" s="208" t="s">
        <v>82</v>
      </c>
      <c r="G1573" s="206"/>
      <c r="H1573" s="209">
        <v>1</v>
      </c>
      <c r="I1573" s="210"/>
      <c r="J1573" s="206"/>
      <c r="K1573" s="206"/>
      <c r="L1573" s="211"/>
      <c r="M1573" s="212"/>
      <c r="N1573" s="213"/>
      <c r="O1573" s="213"/>
      <c r="P1573" s="213"/>
      <c r="Q1573" s="213"/>
      <c r="R1573" s="213"/>
      <c r="S1573" s="213"/>
      <c r="T1573" s="214"/>
      <c r="AT1573" s="215" t="s">
        <v>162</v>
      </c>
      <c r="AU1573" s="215" t="s">
        <v>84</v>
      </c>
      <c r="AV1573" s="14" t="s">
        <v>84</v>
      </c>
      <c r="AW1573" s="14" t="s">
        <v>32</v>
      </c>
      <c r="AX1573" s="14" t="s">
        <v>77</v>
      </c>
      <c r="AY1573" s="215" t="s">
        <v>150</v>
      </c>
    </row>
    <row r="1574" spans="1:65" s="13" customFormat="1" ht="11.25">
      <c r="B1574" s="194"/>
      <c r="C1574" s="195"/>
      <c r="D1574" s="196" t="s">
        <v>162</v>
      </c>
      <c r="E1574" s="197" t="s">
        <v>1</v>
      </c>
      <c r="F1574" s="198" t="s">
        <v>814</v>
      </c>
      <c r="G1574" s="195"/>
      <c r="H1574" s="197" t="s">
        <v>1</v>
      </c>
      <c r="I1574" s="199"/>
      <c r="J1574" s="195"/>
      <c r="K1574" s="195"/>
      <c r="L1574" s="200"/>
      <c r="M1574" s="201"/>
      <c r="N1574" s="202"/>
      <c r="O1574" s="202"/>
      <c r="P1574" s="202"/>
      <c r="Q1574" s="202"/>
      <c r="R1574" s="202"/>
      <c r="S1574" s="202"/>
      <c r="T1574" s="203"/>
      <c r="AT1574" s="204" t="s">
        <v>162</v>
      </c>
      <c r="AU1574" s="204" t="s">
        <v>84</v>
      </c>
      <c r="AV1574" s="13" t="s">
        <v>82</v>
      </c>
      <c r="AW1574" s="13" t="s">
        <v>32</v>
      </c>
      <c r="AX1574" s="13" t="s">
        <v>77</v>
      </c>
      <c r="AY1574" s="204" t="s">
        <v>150</v>
      </c>
    </row>
    <row r="1575" spans="1:65" s="14" customFormat="1" ht="11.25">
      <c r="B1575" s="205"/>
      <c r="C1575" s="206"/>
      <c r="D1575" s="196" t="s">
        <v>162</v>
      </c>
      <c r="E1575" s="207" t="s">
        <v>1</v>
      </c>
      <c r="F1575" s="208" t="s">
        <v>84</v>
      </c>
      <c r="G1575" s="206"/>
      <c r="H1575" s="209">
        <v>2</v>
      </c>
      <c r="I1575" s="210"/>
      <c r="J1575" s="206"/>
      <c r="K1575" s="206"/>
      <c r="L1575" s="211"/>
      <c r="M1575" s="212"/>
      <c r="N1575" s="213"/>
      <c r="O1575" s="213"/>
      <c r="P1575" s="213"/>
      <c r="Q1575" s="213"/>
      <c r="R1575" s="213"/>
      <c r="S1575" s="213"/>
      <c r="T1575" s="214"/>
      <c r="AT1575" s="215" t="s">
        <v>162</v>
      </c>
      <c r="AU1575" s="215" t="s">
        <v>84</v>
      </c>
      <c r="AV1575" s="14" t="s">
        <v>84</v>
      </c>
      <c r="AW1575" s="14" t="s">
        <v>32</v>
      </c>
      <c r="AX1575" s="14" t="s">
        <v>77</v>
      </c>
      <c r="AY1575" s="215" t="s">
        <v>150</v>
      </c>
    </row>
    <row r="1576" spans="1:65" s="15" customFormat="1" ht="11.25">
      <c r="B1576" s="216"/>
      <c r="C1576" s="217"/>
      <c r="D1576" s="196" t="s">
        <v>162</v>
      </c>
      <c r="E1576" s="218" t="s">
        <v>1</v>
      </c>
      <c r="F1576" s="219" t="s">
        <v>166</v>
      </c>
      <c r="G1576" s="217"/>
      <c r="H1576" s="220">
        <v>8</v>
      </c>
      <c r="I1576" s="221"/>
      <c r="J1576" s="217"/>
      <c r="K1576" s="217"/>
      <c r="L1576" s="222"/>
      <c r="M1576" s="223"/>
      <c r="N1576" s="224"/>
      <c r="O1576" s="224"/>
      <c r="P1576" s="224"/>
      <c r="Q1576" s="224"/>
      <c r="R1576" s="224"/>
      <c r="S1576" s="224"/>
      <c r="T1576" s="225"/>
      <c r="AT1576" s="226" t="s">
        <v>162</v>
      </c>
      <c r="AU1576" s="226" t="s">
        <v>84</v>
      </c>
      <c r="AV1576" s="15" t="s">
        <v>157</v>
      </c>
      <c r="AW1576" s="15" t="s">
        <v>32</v>
      </c>
      <c r="AX1576" s="15" t="s">
        <v>82</v>
      </c>
      <c r="AY1576" s="226" t="s">
        <v>150</v>
      </c>
    </row>
    <row r="1577" spans="1:65" s="2" customFormat="1" ht="33" customHeight="1">
      <c r="A1577" s="34"/>
      <c r="B1577" s="35"/>
      <c r="C1577" s="227" t="s">
        <v>2530</v>
      </c>
      <c r="D1577" s="227" t="s">
        <v>224</v>
      </c>
      <c r="E1577" s="228" t="s">
        <v>2531</v>
      </c>
      <c r="F1577" s="229" t="s">
        <v>2532</v>
      </c>
      <c r="G1577" s="230" t="s">
        <v>182</v>
      </c>
      <c r="H1577" s="231">
        <v>1</v>
      </c>
      <c r="I1577" s="232"/>
      <c r="J1577" s="233">
        <f>ROUND(I1577*H1577,2)</f>
        <v>0</v>
      </c>
      <c r="K1577" s="229" t="s">
        <v>156</v>
      </c>
      <c r="L1577" s="234"/>
      <c r="M1577" s="235" t="s">
        <v>1</v>
      </c>
      <c r="N1577" s="236" t="s">
        <v>42</v>
      </c>
      <c r="O1577" s="71"/>
      <c r="P1577" s="190">
        <f>O1577*H1577</f>
        <v>0</v>
      </c>
      <c r="Q1577" s="190">
        <v>1.89E-2</v>
      </c>
      <c r="R1577" s="190">
        <f>Q1577*H1577</f>
        <v>1.89E-2</v>
      </c>
      <c r="S1577" s="190">
        <v>0</v>
      </c>
      <c r="T1577" s="191">
        <f>S1577*H1577</f>
        <v>0</v>
      </c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R1577" s="192" t="s">
        <v>326</v>
      </c>
      <c r="AT1577" s="192" t="s">
        <v>224</v>
      </c>
      <c r="AU1577" s="192" t="s">
        <v>84</v>
      </c>
      <c r="AY1577" s="17" t="s">
        <v>150</v>
      </c>
      <c r="BE1577" s="193">
        <f>IF(N1577="základní",J1577,0)</f>
        <v>0</v>
      </c>
      <c r="BF1577" s="193">
        <f>IF(N1577="snížená",J1577,0)</f>
        <v>0</v>
      </c>
      <c r="BG1577" s="193">
        <f>IF(N1577="zákl. přenesená",J1577,0)</f>
        <v>0</v>
      </c>
      <c r="BH1577" s="193">
        <f>IF(N1577="sníž. přenesená",J1577,0)</f>
        <v>0</v>
      </c>
      <c r="BI1577" s="193">
        <f>IF(N1577="nulová",J1577,0)</f>
        <v>0</v>
      </c>
      <c r="BJ1577" s="17" t="s">
        <v>82</v>
      </c>
      <c r="BK1577" s="193">
        <f>ROUND(I1577*H1577,2)</f>
        <v>0</v>
      </c>
      <c r="BL1577" s="17" t="s">
        <v>234</v>
      </c>
      <c r="BM1577" s="192" t="s">
        <v>2533</v>
      </c>
    </row>
    <row r="1578" spans="1:65" s="13" customFormat="1" ht="11.25">
      <c r="B1578" s="194"/>
      <c r="C1578" s="195"/>
      <c r="D1578" s="196" t="s">
        <v>162</v>
      </c>
      <c r="E1578" s="197" t="s">
        <v>1</v>
      </c>
      <c r="F1578" s="198" t="s">
        <v>813</v>
      </c>
      <c r="G1578" s="195"/>
      <c r="H1578" s="197" t="s">
        <v>1</v>
      </c>
      <c r="I1578" s="199"/>
      <c r="J1578" s="195"/>
      <c r="K1578" s="195"/>
      <c r="L1578" s="200"/>
      <c r="M1578" s="201"/>
      <c r="N1578" s="202"/>
      <c r="O1578" s="202"/>
      <c r="P1578" s="202"/>
      <c r="Q1578" s="202"/>
      <c r="R1578" s="202"/>
      <c r="S1578" s="202"/>
      <c r="T1578" s="203"/>
      <c r="AT1578" s="204" t="s">
        <v>162</v>
      </c>
      <c r="AU1578" s="204" t="s">
        <v>84</v>
      </c>
      <c r="AV1578" s="13" t="s">
        <v>82</v>
      </c>
      <c r="AW1578" s="13" t="s">
        <v>32</v>
      </c>
      <c r="AX1578" s="13" t="s">
        <v>77</v>
      </c>
      <c r="AY1578" s="204" t="s">
        <v>150</v>
      </c>
    </row>
    <row r="1579" spans="1:65" s="14" customFormat="1" ht="11.25">
      <c r="B1579" s="205"/>
      <c r="C1579" s="206"/>
      <c r="D1579" s="196" t="s">
        <v>162</v>
      </c>
      <c r="E1579" s="207" t="s">
        <v>1</v>
      </c>
      <c r="F1579" s="208" t="s">
        <v>82</v>
      </c>
      <c r="G1579" s="206"/>
      <c r="H1579" s="209">
        <v>1</v>
      </c>
      <c r="I1579" s="210"/>
      <c r="J1579" s="206"/>
      <c r="K1579" s="206"/>
      <c r="L1579" s="211"/>
      <c r="M1579" s="212"/>
      <c r="N1579" s="213"/>
      <c r="O1579" s="213"/>
      <c r="P1579" s="213"/>
      <c r="Q1579" s="213"/>
      <c r="R1579" s="213"/>
      <c r="S1579" s="213"/>
      <c r="T1579" s="214"/>
      <c r="AT1579" s="215" t="s">
        <v>162</v>
      </c>
      <c r="AU1579" s="215" t="s">
        <v>84</v>
      </c>
      <c r="AV1579" s="14" t="s">
        <v>84</v>
      </c>
      <c r="AW1579" s="14" t="s">
        <v>32</v>
      </c>
      <c r="AX1579" s="14" t="s">
        <v>82</v>
      </c>
      <c r="AY1579" s="215" t="s">
        <v>150</v>
      </c>
    </row>
    <row r="1580" spans="1:65" s="2" customFormat="1" ht="33" customHeight="1">
      <c r="A1580" s="34"/>
      <c r="B1580" s="35"/>
      <c r="C1580" s="227" t="s">
        <v>2534</v>
      </c>
      <c r="D1580" s="227" t="s">
        <v>224</v>
      </c>
      <c r="E1580" s="228" t="s">
        <v>2535</v>
      </c>
      <c r="F1580" s="229" t="s">
        <v>2536</v>
      </c>
      <c r="G1580" s="230" t="s">
        <v>182</v>
      </c>
      <c r="H1580" s="231">
        <v>7</v>
      </c>
      <c r="I1580" s="232"/>
      <c r="J1580" s="233">
        <f>ROUND(I1580*H1580,2)</f>
        <v>0</v>
      </c>
      <c r="K1580" s="229" t="s">
        <v>156</v>
      </c>
      <c r="L1580" s="234"/>
      <c r="M1580" s="235" t="s">
        <v>1</v>
      </c>
      <c r="N1580" s="236" t="s">
        <v>42</v>
      </c>
      <c r="O1580" s="71"/>
      <c r="P1580" s="190">
        <f>O1580*H1580</f>
        <v>0</v>
      </c>
      <c r="Q1580" s="190">
        <v>2.1600000000000001E-2</v>
      </c>
      <c r="R1580" s="190">
        <f>Q1580*H1580</f>
        <v>0.1512</v>
      </c>
      <c r="S1580" s="190">
        <v>0</v>
      </c>
      <c r="T1580" s="191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192" t="s">
        <v>326</v>
      </c>
      <c r="AT1580" s="192" t="s">
        <v>224</v>
      </c>
      <c r="AU1580" s="192" t="s">
        <v>84</v>
      </c>
      <c r="AY1580" s="17" t="s">
        <v>150</v>
      </c>
      <c r="BE1580" s="193">
        <f>IF(N1580="základní",J1580,0)</f>
        <v>0</v>
      </c>
      <c r="BF1580" s="193">
        <f>IF(N1580="snížená",J1580,0)</f>
        <v>0</v>
      </c>
      <c r="BG1580" s="193">
        <f>IF(N1580="zákl. přenesená",J1580,0)</f>
        <v>0</v>
      </c>
      <c r="BH1580" s="193">
        <f>IF(N1580="sníž. přenesená",J1580,0)</f>
        <v>0</v>
      </c>
      <c r="BI1580" s="193">
        <f>IF(N1580="nulová",J1580,0)</f>
        <v>0</v>
      </c>
      <c r="BJ1580" s="17" t="s">
        <v>82</v>
      </c>
      <c r="BK1580" s="193">
        <f>ROUND(I1580*H1580,2)</f>
        <v>0</v>
      </c>
      <c r="BL1580" s="17" t="s">
        <v>234</v>
      </c>
      <c r="BM1580" s="192" t="s">
        <v>2537</v>
      </c>
    </row>
    <row r="1581" spans="1:65" s="13" customFormat="1" ht="11.25">
      <c r="B1581" s="194"/>
      <c r="C1581" s="195"/>
      <c r="D1581" s="196" t="s">
        <v>162</v>
      </c>
      <c r="E1581" s="197" t="s">
        <v>1</v>
      </c>
      <c r="F1581" s="198" t="s">
        <v>811</v>
      </c>
      <c r="G1581" s="195"/>
      <c r="H1581" s="197" t="s">
        <v>1</v>
      </c>
      <c r="I1581" s="199"/>
      <c r="J1581" s="195"/>
      <c r="K1581" s="195"/>
      <c r="L1581" s="200"/>
      <c r="M1581" s="201"/>
      <c r="N1581" s="202"/>
      <c r="O1581" s="202"/>
      <c r="P1581" s="202"/>
      <c r="Q1581" s="202"/>
      <c r="R1581" s="202"/>
      <c r="S1581" s="202"/>
      <c r="T1581" s="203"/>
      <c r="AT1581" s="204" t="s">
        <v>162</v>
      </c>
      <c r="AU1581" s="204" t="s">
        <v>84</v>
      </c>
      <c r="AV1581" s="13" t="s">
        <v>82</v>
      </c>
      <c r="AW1581" s="13" t="s">
        <v>32</v>
      </c>
      <c r="AX1581" s="13" t="s">
        <v>77</v>
      </c>
      <c r="AY1581" s="204" t="s">
        <v>150</v>
      </c>
    </row>
    <row r="1582" spans="1:65" s="14" customFormat="1" ht="11.25">
      <c r="B1582" s="205"/>
      <c r="C1582" s="206"/>
      <c r="D1582" s="196" t="s">
        <v>162</v>
      </c>
      <c r="E1582" s="207" t="s">
        <v>1</v>
      </c>
      <c r="F1582" s="208" t="s">
        <v>167</v>
      </c>
      <c r="G1582" s="206"/>
      <c r="H1582" s="209">
        <v>3</v>
      </c>
      <c r="I1582" s="210"/>
      <c r="J1582" s="206"/>
      <c r="K1582" s="206"/>
      <c r="L1582" s="211"/>
      <c r="M1582" s="212"/>
      <c r="N1582" s="213"/>
      <c r="O1582" s="213"/>
      <c r="P1582" s="213"/>
      <c r="Q1582" s="213"/>
      <c r="R1582" s="213"/>
      <c r="S1582" s="213"/>
      <c r="T1582" s="214"/>
      <c r="AT1582" s="215" t="s">
        <v>162</v>
      </c>
      <c r="AU1582" s="215" t="s">
        <v>84</v>
      </c>
      <c r="AV1582" s="14" t="s">
        <v>84</v>
      </c>
      <c r="AW1582" s="14" t="s">
        <v>32</v>
      </c>
      <c r="AX1582" s="14" t="s">
        <v>77</v>
      </c>
      <c r="AY1582" s="215" t="s">
        <v>150</v>
      </c>
    </row>
    <row r="1583" spans="1:65" s="13" customFormat="1" ht="11.25">
      <c r="B1583" s="194"/>
      <c r="C1583" s="195"/>
      <c r="D1583" s="196" t="s">
        <v>162</v>
      </c>
      <c r="E1583" s="197" t="s">
        <v>1</v>
      </c>
      <c r="F1583" s="198" t="s">
        <v>812</v>
      </c>
      <c r="G1583" s="195"/>
      <c r="H1583" s="197" t="s">
        <v>1</v>
      </c>
      <c r="I1583" s="199"/>
      <c r="J1583" s="195"/>
      <c r="K1583" s="195"/>
      <c r="L1583" s="200"/>
      <c r="M1583" s="201"/>
      <c r="N1583" s="202"/>
      <c r="O1583" s="202"/>
      <c r="P1583" s="202"/>
      <c r="Q1583" s="202"/>
      <c r="R1583" s="202"/>
      <c r="S1583" s="202"/>
      <c r="T1583" s="203"/>
      <c r="AT1583" s="204" t="s">
        <v>162</v>
      </c>
      <c r="AU1583" s="204" t="s">
        <v>84</v>
      </c>
      <c r="AV1583" s="13" t="s">
        <v>82</v>
      </c>
      <c r="AW1583" s="13" t="s">
        <v>32</v>
      </c>
      <c r="AX1583" s="13" t="s">
        <v>77</v>
      </c>
      <c r="AY1583" s="204" t="s">
        <v>150</v>
      </c>
    </row>
    <row r="1584" spans="1:65" s="14" customFormat="1" ht="11.25">
      <c r="B1584" s="205"/>
      <c r="C1584" s="206"/>
      <c r="D1584" s="196" t="s">
        <v>162</v>
      </c>
      <c r="E1584" s="207" t="s">
        <v>1</v>
      </c>
      <c r="F1584" s="208" t="s">
        <v>82</v>
      </c>
      <c r="G1584" s="206"/>
      <c r="H1584" s="209">
        <v>1</v>
      </c>
      <c r="I1584" s="210"/>
      <c r="J1584" s="206"/>
      <c r="K1584" s="206"/>
      <c r="L1584" s="211"/>
      <c r="M1584" s="212"/>
      <c r="N1584" s="213"/>
      <c r="O1584" s="213"/>
      <c r="P1584" s="213"/>
      <c r="Q1584" s="213"/>
      <c r="R1584" s="213"/>
      <c r="S1584" s="213"/>
      <c r="T1584" s="214"/>
      <c r="AT1584" s="215" t="s">
        <v>162</v>
      </c>
      <c r="AU1584" s="215" t="s">
        <v>84</v>
      </c>
      <c r="AV1584" s="14" t="s">
        <v>84</v>
      </c>
      <c r="AW1584" s="14" t="s">
        <v>32</v>
      </c>
      <c r="AX1584" s="14" t="s">
        <v>77</v>
      </c>
      <c r="AY1584" s="215" t="s">
        <v>150</v>
      </c>
    </row>
    <row r="1585" spans="1:65" s="13" customFormat="1" ht="11.25">
      <c r="B1585" s="194"/>
      <c r="C1585" s="195"/>
      <c r="D1585" s="196" t="s">
        <v>162</v>
      </c>
      <c r="E1585" s="197" t="s">
        <v>1</v>
      </c>
      <c r="F1585" s="198" t="s">
        <v>782</v>
      </c>
      <c r="G1585" s="195"/>
      <c r="H1585" s="197" t="s">
        <v>1</v>
      </c>
      <c r="I1585" s="199"/>
      <c r="J1585" s="195"/>
      <c r="K1585" s="195"/>
      <c r="L1585" s="200"/>
      <c r="M1585" s="201"/>
      <c r="N1585" s="202"/>
      <c r="O1585" s="202"/>
      <c r="P1585" s="202"/>
      <c r="Q1585" s="202"/>
      <c r="R1585" s="202"/>
      <c r="S1585" s="202"/>
      <c r="T1585" s="203"/>
      <c r="AT1585" s="204" t="s">
        <v>162</v>
      </c>
      <c r="AU1585" s="204" t="s">
        <v>84</v>
      </c>
      <c r="AV1585" s="13" t="s">
        <v>82</v>
      </c>
      <c r="AW1585" s="13" t="s">
        <v>32</v>
      </c>
      <c r="AX1585" s="13" t="s">
        <v>77</v>
      </c>
      <c r="AY1585" s="204" t="s">
        <v>150</v>
      </c>
    </row>
    <row r="1586" spans="1:65" s="14" customFormat="1" ht="11.25">
      <c r="B1586" s="205"/>
      <c r="C1586" s="206"/>
      <c r="D1586" s="196" t="s">
        <v>162</v>
      </c>
      <c r="E1586" s="207" t="s">
        <v>1</v>
      </c>
      <c r="F1586" s="208" t="s">
        <v>82</v>
      </c>
      <c r="G1586" s="206"/>
      <c r="H1586" s="209">
        <v>1</v>
      </c>
      <c r="I1586" s="210"/>
      <c r="J1586" s="206"/>
      <c r="K1586" s="206"/>
      <c r="L1586" s="211"/>
      <c r="M1586" s="212"/>
      <c r="N1586" s="213"/>
      <c r="O1586" s="213"/>
      <c r="P1586" s="213"/>
      <c r="Q1586" s="213"/>
      <c r="R1586" s="213"/>
      <c r="S1586" s="213"/>
      <c r="T1586" s="214"/>
      <c r="AT1586" s="215" t="s">
        <v>162</v>
      </c>
      <c r="AU1586" s="215" t="s">
        <v>84</v>
      </c>
      <c r="AV1586" s="14" t="s">
        <v>84</v>
      </c>
      <c r="AW1586" s="14" t="s">
        <v>32</v>
      </c>
      <c r="AX1586" s="14" t="s">
        <v>77</v>
      </c>
      <c r="AY1586" s="215" t="s">
        <v>150</v>
      </c>
    </row>
    <row r="1587" spans="1:65" s="13" customFormat="1" ht="11.25">
      <c r="B1587" s="194"/>
      <c r="C1587" s="195"/>
      <c r="D1587" s="196" t="s">
        <v>162</v>
      </c>
      <c r="E1587" s="197" t="s">
        <v>1</v>
      </c>
      <c r="F1587" s="198" t="s">
        <v>814</v>
      </c>
      <c r="G1587" s="195"/>
      <c r="H1587" s="197" t="s">
        <v>1</v>
      </c>
      <c r="I1587" s="199"/>
      <c r="J1587" s="195"/>
      <c r="K1587" s="195"/>
      <c r="L1587" s="200"/>
      <c r="M1587" s="201"/>
      <c r="N1587" s="202"/>
      <c r="O1587" s="202"/>
      <c r="P1587" s="202"/>
      <c r="Q1587" s="202"/>
      <c r="R1587" s="202"/>
      <c r="S1587" s="202"/>
      <c r="T1587" s="203"/>
      <c r="AT1587" s="204" t="s">
        <v>162</v>
      </c>
      <c r="AU1587" s="204" t="s">
        <v>84</v>
      </c>
      <c r="AV1587" s="13" t="s">
        <v>82</v>
      </c>
      <c r="AW1587" s="13" t="s">
        <v>32</v>
      </c>
      <c r="AX1587" s="13" t="s">
        <v>77</v>
      </c>
      <c r="AY1587" s="204" t="s">
        <v>150</v>
      </c>
    </row>
    <row r="1588" spans="1:65" s="14" customFormat="1" ht="11.25">
      <c r="B1588" s="205"/>
      <c r="C1588" s="206"/>
      <c r="D1588" s="196" t="s">
        <v>162</v>
      </c>
      <c r="E1588" s="207" t="s">
        <v>1</v>
      </c>
      <c r="F1588" s="208" t="s">
        <v>84</v>
      </c>
      <c r="G1588" s="206"/>
      <c r="H1588" s="209">
        <v>2</v>
      </c>
      <c r="I1588" s="210"/>
      <c r="J1588" s="206"/>
      <c r="K1588" s="206"/>
      <c r="L1588" s="211"/>
      <c r="M1588" s="212"/>
      <c r="N1588" s="213"/>
      <c r="O1588" s="213"/>
      <c r="P1588" s="213"/>
      <c r="Q1588" s="213"/>
      <c r="R1588" s="213"/>
      <c r="S1588" s="213"/>
      <c r="T1588" s="214"/>
      <c r="AT1588" s="215" t="s">
        <v>162</v>
      </c>
      <c r="AU1588" s="215" t="s">
        <v>84</v>
      </c>
      <c r="AV1588" s="14" t="s">
        <v>84</v>
      </c>
      <c r="AW1588" s="14" t="s">
        <v>32</v>
      </c>
      <c r="AX1588" s="14" t="s">
        <v>77</v>
      </c>
      <c r="AY1588" s="215" t="s">
        <v>150</v>
      </c>
    </row>
    <row r="1589" spans="1:65" s="15" customFormat="1" ht="11.25">
      <c r="B1589" s="216"/>
      <c r="C1589" s="217"/>
      <c r="D1589" s="196" t="s">
        <v>162</v>
      </c>
      <c r="E1589" s="218" t="s">
        <v>1</v>
      </c>
      <c r="F1589" s="219" t="s">
        <v>166</v>
      </c>
      <c r="G1589" s="217"/>
      <c r="H1589" s="220">
        <v>7</v>
      </c>
      <c r="I1589" s="221"/>
      <c r="J1589" s="217"/>
      <c r="K1589" s="217"/>
      <c r="L1589" s="222"/>
      <c r="M1589" s="223"/>
      <c r="N1589" s="224"/>
      <c r="O1589" s="224"/>
      <c r="P1589" s="224"/>
      <c r="Q1589" s="224"/>
      <c r="R1589" s="224"/>
      <c r="S1589" s="224"/>
      <c r="T1589" s="225"/>
      <c r="AT1589" s="226" t="s">
        <v>162</v>
      </c>
      <c r="AU1589" s="226" t="s">
        <v>84</v>
      </c>
      <c r="AV1589" s="15" t="s">
        <v>157</v>
      </c>
      <c r="AW1589" s="15" t="s">
        <v>32</v>
      </c>
      <c r="AX1589" s="15" t="s">
        <v>82</v>
      </c>
      <c r="AY1589" s="226" t="s">
        <v>150</v>
      </c>
    </row>
    <row r="1590" spans="1:65" s="2" customFormat="1" ht="24.2" customHeight="1">
      <c r="A1590" s="34"/>
      <c r="B1590" s="35"/>
      <c r="C1590" s="181" t="s">
        <v>2538</v>
      </c>
      <c r="D1590" s="181" t="s">
        <v>152</v>
      </c>
      <c r="E1590" s="182" t="s">
        <v>2539</v>
      </c>
      <c r="F1590" s="183" t="s">
        <v>2540</v>
      </c>
      <c r="G1590" s="184" t="s">
        <v>182</v>
      </c>
      <c r="H1590" s="185">
        <v>3</v>
      </c>
      <c r="I1590" s="186"/>
      <c r="J1590" s="187">
        <f>ROUND(I1590*H1590,2)</f>
        <v>0</v>
      </c>
      <c r="K1590" s="183" t="s">
        <v>156</v>
      </c>
      <c r="L1590" s="39"/>
      <c r="M1590" s="188" t="s">
        <v>1</v>
      </c>
      <c r="N1590" s="189" t="s">
        <v>42</v>
      </c>
      <c r="O1590" s="71"/>
      <c r="P1590" s="190">
        <f>O1590*H1590</f>
        <v>0</v>
      </c>
      <c r="Q1590" s="190">
        <v>8.7000000000000001E-4</v>
      </c>
      <c r="R1590" s="190">
        <f>Q1590*H1590</f>
        <v>2.6099999999999999E-3</v>
      </c>
      <c r="S1590" s="190">
        <v>0</v>
      </c>
      <c r="T1590" s="191">
        <f>S1590*H1590</f>
        <v>0</v>
      </c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R1590" s="192" t="s">
        <v>234</v>
      </c>
      <c r="AT1590" s="192" t="s">
        <v>152</v>
      </c>
      <c r="AU1590" s="192" t="s">
        <v>84</v>
      </c>
      <c r="AY1590" s="17" t="s">
        <v>150</v>
      </c>
      <c r="BE1590" s="193">
        <f>IF(N1590="základní",J1590,0)</f>
        <v>0</v>
      </c>
      <c r="BF1590" s="193">
        <f>IF(N1590="snížená",J1590,0)</f>
        <v>0</v>
      </c>
      <c r="BG1590" s="193">
        <f>IF(N1590="zákl. přenesená",J1590,0)</f>
        <v>0</v>
      </c>
      <c r="BH1590" s="193">
        <f>IF(N1590="sníž. přenesená",J1590,0)</f>
        <v>0</v>
      </c>
      <c r="BI1590" s="193">
        <f>IF(N1590="nulová",J1590,0)</f>
        <v>0</v>
      </c>
      <c r="BJ1590" s="17" t="s">
        <v>82</v>
      </c>
      <c r="BK1590" s="193">
        <f>ROUND(I1590*H1590,2)</f>
        <v>0</v>
      </c>
      <c r="BL1590" s="17" t="s">
        <v>234</v>
      </c>
      <c r="BM1590" s="192" t="s">
        <v>2541</v>
      </c>
    </row>
    <row r="1591" spans="1:65" s="13" customFormat="1" ht="11.25">
      <c r="B1591" s="194"/>
      <c r="C1591" s="195"/>
      <c r="D1591" s="196" t="s">
        <v>162</v>
      </c>
      <c r="E1591" s="197" t="s">
        <v>1</v>
      </c>
      <c r="F1591" s="198" t="s">
        <v>2542</v>
      </c>
      <c r="G1591" s="195"/>
      <c r="H1591" s="197" t="s">
        <v>1</v>
      </c>
      <c r="I1591" s="199"/>
      <c r="J1591" s="195"/>
      <c r="K1591" s="195"/>
      <c r="L1591" s="200"/>
      <c r="M1591" s="201"/>
      <c r="N1591" s="202"/>
      <c r="O1591" s="202"/>
      <c r="P1591" s="202"/>
      <c r="Q1591" s="202"/>
      <c r="R1591" s="202"/>
      <c r="S1591" s="202"/>
      <c r="T1591" s="203"/>
      <c r="AT1591" s="204" t="s">
        <v>162</v>
      </c>
      <c r="AU1591" s="204" t="s">
        <v>84</v>
      </c>
      <c r="AV1591" s="13" t="s">
        <v>82</v>
      </c>
      <c r="AW1591" s="13" t="s">
        <v>32</v>
      </c>
      <c r="AX1591" s="13" t="s">
        <v>77</v>
      </c>
      <c r="AY1591" s="204" t="s">
        <v>150</v>
      </c>
    </row>
    <row r="1592" spans="1:65" s="14" customFormat="1" ht="11.25">
      <c r="B1592" s="205"/>
      <c r="C1592" s="206"/>
      <c r="D1592" s="196" t="s">
        <v>162</v>
      </c>
      <c r="E1592" s="207" t="s">
        <v>1</v>
      </c>
      <c r="F1592" s="208" t="s">
        <v>84</v>
      </c>
      <c r="G1592" s="206"/>
      <c r="H1592" s="209">
        <v>2</v>
      </c>
      <c r="I1592" s="210"/>
      <c r="J1592" s="206"/>
      <c r="K1592" s="206"/>
      <c r="L1592" s="211"/>
      <c r="M1592" s="212"/>
      <c r="N1592" s="213"/>
      <c r="O1592" s="213"/>
      <c r="P1592" s="213"/>
      <c r="Q1592" s="213"/>
      <c r="R1592" s="213"/>
      <c r="S1592" s="213"/>
      <c r="T1592" s="214"/>
      <c r="AT1592" s="215" t="s">
        <v>162</v>
      </c>
      <c r="AU1592" s="215" t="s">
        <v>84</v>
      </c>
      <c r="AV1592" s="14" t="s">
        <v>84</v>
      </c>
      <c r="AW1592" s="14" t="s">
        <v>32</v>
      </c>
      <c r="AX1592" s="14" t="s">
        <v>77</v>
      </c>
      <c r="AY1592" s="215" t="s">
        <v>150</v>
      </c>
    </row>
    <row r="1593" spans="1:65" s="13" customFormat="1" ht="11.25">
      <c r="B1593" s="194"/>
      <c r="C1593" s="195"/>
      <c r="D1593" s="196" t="s">
        <v>162</v>
      </c>
      <c r="E1593" s="197" t="s">
        <v>1</v>
      </c>
      <c r="F1593" s="198" t="s">
        <v>2543</v>
      </c>
      <c r="G1593" s="195"/>
      <c r="H1593" s="197" t="s">
        <v>1</v>
      </c>
      <c r="I1593" s="199"/>
      <c r="J1593" s="195"/>
      <c r="K1593" s="195"/>
      <c r="L1593" s="200"/>
      <c r="M1593" s="201"/>
      <c r="N1593" s="202"/>
      <c r="O1593" s="202"/>
      <c r="P1593" s="202"/>
      <c r="Q1593" s="202"/>
      <c r="R1593" s="202"/>
      <c r="S1593" s="202"/>
      <c r="T1593" s="203"/>
      <c r="AT1593" s="204" t="s">
        <v>162</v>
      </c>
      <c r="AU1593" s="204" t="s">
        <v>84</v>
      </c>
      <c r="AV1593" s="13" t="s">
        <v>82</v>
      </c>
      <c r="AW1593" s="13" t="s">
        <v>32</v>
      </c>
      <c r="AX1593" s="13" t="s">
        <v>77</v>
      </c>
      <c r="AY1593" s="204" t="s">
        <v>150</v>
      </c>
    </row>
    <row r="1594" spans="1:65" s="14" customFormat="1" ht="11.25">
      <c r="B1594" s="205"/>
      <c r="C1594" s="206"/>
      <c r="D1594" s="196" t="s">
        <v>162</v>
      </c>
      <c r="E1594" s="207" t="s">
        <v>1</v>
      </c>
      <c r="F1594" s="208" t="s">
        <v>82</v>
      </c>
      <c r="G1594" s="206"/>
      <c r="H1594" s="209">
        <v>1</v>
      </c>
      <c r="I1594" s="210"/>
      <c r="J1594" s="206"/>
      <c r="K1594" s="206"/>
      <c r="L1594" s="211"/>
      <c r="M1594" s="212"/>
      <c r="N1594" s="213"/>
      <c r="O1594" s="213"/>
      <c r="P1594" s="213"/>
      <c r="Q1594" s="213"/>
      <c r="R1594" s="213"/>
      <c r="S1594" s="213"/>
      <c r="T1594" s="214"/>
      <c r="AT1594" s="215" t="s">
        <v>162</v>
      </c>
      <c r="AU1594" s="215" t="s">
        <v>84</v>
      </c>
      <c r="AV1594" s="14" t="s">
        <v>84</v>
      </c>
      <c r="AW1594" s="14" t="s">
        <v>32</v>
      </c>
      <c r="AX1594" s="14" t="s">
        <v>77</v>
      </c>
      <c r="AY1594" s="215" t="s">
        <v>150</v>
      </c>
    </row>
    <row r="1595" spans="1:65" s="15" customFormat="1" ht="11.25">
      <c r="B1595" s="216"/>
      <c r="C1595" s="217"/>
      <c r="D1595" s="196" t="s">
        <v>162</v>
      </c>
      <c r="E1595" s="218" t="s">
        <v>1</v>
      </c>
      <c r="F1595" s="219" t="s">
        <v>166</v>
      </c>
      <c r="G1595" s="217"/>
      <c r="H1595" s="220">
        <v>3</v>
      </c>
      <c r="I1595" s="221"/>
      <c r="J1595" s="217"/>
      <c r="K1595" s="217"/>
      <c r="L1595" s="222"/>
      <c r="M1595" s="223"/>
      <c r="N1595" s="224"/>
      <c r="O1595" s="224"/>
      <c r="P1595" s="224"/>
      <c r="Q1595" s="224"/>
      <c r="R1595" s="224"/>
      <c r="S1595" s="224"/>
      <c r="T1595" s="225"/>
      <c r="AT1595" s="226" t="s">
        <v>162</v>
      </c>
      <c r="AU1595" s="226" t="s">
        <v>84</v>
      </c>
      <c r="AV1595" s="15" t="s">
        <v>157</v>
      </c>
      <c r="AW1595" s="15" t="s">
        <v>32</v>
      </c>
      <c r="AX1595" s="15" t="s">
        <v>82</v>
      </c>
      <c r="AY1595" s="226" t="s">
        <v>150</v>
      </c>
    </row>
    <row r="1596" spans="1:65" s="2" customFormat="1" ht="24.2" customHeight="1">
      <c r="A1596" s="34"/>
      <c r="B1596" s="35"/>
      <c r="C1596" s="227" t="s">
        <v>2544</v>
      </c>
      <c r="D1596" s="227" t="s">
        <v>224</v>
      </c>
      <c r="E1596" s="228" t="s">
        <v>2545</v>
      </c>
      <c r="F1596" s="229" t="s">
        <v>2546</v>
      </c>
      <c r="G1596" s="230" t="s">
        <v>155</v>
      </c>
      <c r="H1596" s="231">
        <v>2</v>
      </c>
      <c r="I1596" s="232"/>
      <c r="J1596" s="233">
        <f>ROUND(I1596*H1596,2)</f>
        <v>0</v>
      </c>
      <c r="K1596" s="229" t="s">
        <v>1</v>
      </c>
      <c r="L1596" s="234"/>
      <c r="M1596" s="235" t="s">
        <v>1</v>
      </c>
      <c r="N1596" s="236" t="s">
        <v>42</v>
      </c>
      <c r="O1596" s="71"/>
      <c r="P1596" s="190">
        <f>O1596*H1596</f>
        <v>0</v>
      </c>
      <c r="Q1596" s="190">
        <v>2.4230000000000002E-2</v>
      </c>
      <c r="R1596" s="190">
        <f>Q1596*H1596</f>
        <v>4.8460000000000003E-2</v>
      </c>
      <c r="S1596" s="190">
        <v>0</v>
      </c>
      <c r="T1596" s="191">
        <f>S1596*H1596</f>
        <v>0</v>
      </c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R1596" s="192" t="s">
        <v>326</v>
      </c>
      <c r="AT1596" s="192" t="s">
        <v>224</v>
      </c>
      <c r="AU1596" s="192" t="s">
        <v>84</v>
      </c>
      <c r="AY1596" s="17" t="s">
        <v>150</v>
      </c>
      <c r="BE1596" s="193">
        <f>IF(N1596="základní",J1596,0)</f>
        <v>0</v>
      </c>
      <c r="BF1596" s="193">
        <f>IF(N1596="snížená",J1596,0)</f>
        <v>0</v>
      </c>
      <c r="BG1596" s="193">
        <f>IF(N1596="zákl. přenesená",J1596,0)</f>
        <v>0</v>
      </c>
      <c r="BH1596" s="193">
        <f>IF(N1596="sníž. přenesená",J1596,0)</f>
        <v>0</v>
      </c>
      <c r="BI1596" s="193">
        <f>IF(N1596="nulová",J1596,0)</f>
        <v>0</v>
      </c>
      <c r="BJ1596" s="17" t="s">
        <v>82</v>
      </c>
      <c r="BK1596" s="193">
        <f>ROUND(I1596*H1596,2)</f>
        <v>0</v>
      </c>
      <c r="BL1596" s="17" t="s">
        <v>234</v>
      </c>
      <c r="BM1596" s="192" t="s">
        <v>2547</v>
      </c>
    </row>
    <row r="1597" spans="1:65" s="13" customFormat="1" ht="11.25">
      <c r="B1597" s="194"/>
      <c r="C1597" s="195"/>
      <c r="D1597" s="196" t="s">
        <v>162</v>
      </c>
      <c r="E1597" s="197" t="s">
        <v>1</v>
      </c>
      <c r="F1597" s="198" t="s">
        <v>2542</v>
      </c>
      <c r="G1597" s="195"/>
      <c r="H1597" s="197" t="s">
        <v>1</v>
      </c>
      <c r="I1597" s="199"/>
      <c r="J1597" s="195"/>
      <c r="K1597" s="195"/>
      <c r="L1597" s="200"/>
      <c r="M1597" s="201"/>
      <c r="N1597" s="202"/>
      <c r="O1597" s="202"/>
      <c r="P1597" s="202"/>
      <c r="Q1597" s="202"/>
      <c r="R1597" s="202"/>
      <c r="S1597" s="202"/>
      <c r="T1597" s="203"/>
      <c r="AT1597" s="204" t="s">
        <v>162</v>
      </c>
      <c r="AU1597" s="204" t="s">
        <v>84</v>
      </c>
      <c r="AV1597" s="13" t="s">
        <v>82</v>
      </c>
      <c r="AW1597" s="13" t="s">
        <v>32</v>
      </c>
      <c r="AX1597" s="13" t="s">
        <v>77</v>
      </c>
      <c r="AY1597" s="204" t="s">
        <v>150</v>
      </c>
    </row>
    <row r="1598" spans="1:65" s="14" customFormat="1" ht="11.25">
      <c r="B1598" s="205"/>
      <c r="C1598" s="206"/>
      <c r="D1598" s="196" t="s">
        <v>162</v>
      </c>
      <c r="E1598" s="207" t="s">
        <v>1</v>
      </c>
      <c r="F1598" s="208" t="s">
        <v>84</v>
      </c>
      <c r="G1598" s="206"/>
      <c r="H1598" s="209">
        <v>2</v>
      </c>
      <c r="I1598" s="210"/>
      <c r="J1598" s="206"/>
      <c r="K1598" s="206"/>
      <c r="L1598" s="211"/>
      <c r="M1598" s="212"/>
      <c r="N1598" s="213"/>
      <c r="O1598" s="213"/>
      <c r="P1598" s="213"/>
      <c r="Q1598" s="213"/>
      <c r="R1598" s="213"/>
      <c r="S1598" s="213"/>
      <c r="T1598" s="214"/>
      <c r="AT1598" s="215" t="s">
        <v>162</v>
      </c>
      <c r="AU1598" s="215" t="s">
        <v>84</v>
      </c>
      <c r="AV1598" s="14" t="s">
        <v>84</v>
      </c>
      <c r="AW1598" s="14" t="s">
        <v>32</v>
      </c>
      <c r="AX1598" s="14" t="s">
        <v>82</v>
      </c>
      <c r="AY1598" s="215" t="s">
        <v>150</v>
      </c>
    </row>
    <row r="1599" spans="1:65" s="2" customFormat="1" ht="37.9" customHeight="1">
      <c r="A1599" s="34"/>
      <c r="B1599" s="35"/>
      <c r="C1599" s="227" t="s">
        <v>2548</v>
      </c>
      <c r="D1599" s="227" t="s">
        <v>224</v>
      </c>
      <c r="E1599" s="228" t="s">
        <v>2549</v>
      </c>
      <c r="F1599" s="229" t="s">
        <v>2550</v>
      </c>
      <c r="G1599" s="230" t="s">
        <v>155</v>
      </c>
      <c r="H1599" s="231">
        <v>2.2000000000000002</v>
      </c>
      <c r="I1599" s="232"/>
      <c r="J1599" s="233">
        <f>ROUND(I1599*H1599,2)</f>
        <v>0</v>
      </c>
      <c r="K1599" s="229" t="s">
        <v>1</v>
      </c>
      <c r="L1599" s="234"/>
      <c r="M1599" s="235" t="s">
        <v>1</v>
      </c>
      <c r="N1599" s="236" t="s">
        <v>42</v>
      </c>
      <c r="O1599" s="71"/>
      <c r="P1599" s="190">
        <f>O1599*H1599</f>
        <v>0</v>
      </c>
      <c r="Q1599" s="190">
        <v>2.4230000000000002E-2</v>
      </c>
      <c r="R1599" s="190">
        <f>Q1599*H1599</f>
        <v>5.3306000000000006E-2</v>
      </c>
      <c r="S1599" s="190">
        <v>0</v>
      </c>
      <c r="T1599" s="191">
        <f>S1599*H1599</f>
        <v>0</v>
      </c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R1599" s="192" t="s">
        <v>326</v>
      </c>
      <c r="AT1599" s="192" t="s">
        <v>224</v>
      </c>
      <c r="AU1599" s="192" t="s">
        <v>84</v>
      </c>
      <c r="AY1599" s="17" t="s">
        <v>150</v>
      </c>
      <c r="BE1599" s="193">
        <f>IF(N1599="základní",J1599,0)</f>
        <v>0</v>
      </c>
      <c r="BF1599" s="193">
        <f>IF(N1599="snížená",J1599,0)</f>
        <v>0</v>
      </c>
      <c r="BG1599" s="193">
        <f>IF(N1599="zákl. přenesená",J1599,0)</f>
        <v>0</v>
      </c>
      <c r="BH1599" s="193">
        <f>IF(N1599="sníž. přenesená",J1599,0)</f>
        <v>0</v>
      </c>
      <c r="BI1599" s="193">
        <f>IF(N1599="nulová",J1599,0)</f>
        <v>0</v>
      </c>
      <c r="BJ1599" s="17" t="s">
        <v>82</v>
      </c>
      <c r="BK1599" s="193">
        <f>ROUND(I1599*H1599,2)</f>
        <v>0</v>
      </c>
      <c r="BL1599" s="17" t="s">
        <v>234</v>
      </c>
      <c r="BM1599" s="192" t="s">
        <v>2551</v>
      </c>
    </row>
    <row r="1600" spans="1:65" s="13" customFormat="1" ht="11.25">
      <c r="B1600" s="194"/>
      <c r="C1600" s="195"/>
      <c r="D1600" s="196" t="s">
        <v>162</v>
      </c>
      <c r="E1600" s="197" t="s">
        <v>1</v>
      </c>
      <c r="F1600" s="198" t="s">
        <v>2543</v>
      </c>
      <c r="G1600" s="195"/>
      <c r="H1600" s="197" t="s">
        <v>1</v>
      </c>
      <c r="I1600" s="199"/>
      <c r="J1600" s="195"/>
      <c r="K1600" s="195"/>
      <c r="L1600" s="200"/>
      <c r="M1600" s="201"/>
      <c r="N1600" s="202"/>
      <c r="O1600" s="202"/>
      <c r="P1600" s="202"/>
      <c r="Q1600" s="202"/>
      <c r="R1600" s="202"/>
      <c r="S1600" s="202"/>
      <c r="T1600" s="203"/>
      <c r="AT1600" s="204" t="s">
        <v>162</v>
      </c>
      <c r="AU1600" s="204" t="s">
        <v>84</v>
      </c>
      <c r="AV1600" s="13" t="s">
        <v>82</v>
      </c>
      <c r="AW1600" s="13" t="s">
        <v>32</v>
      </c>
      <c r="AX1600" s="13" t="s">
        <v>77</v>
      </c>
      <c r="AY1600" s="204" t="s">
        <v>150</v>
      </c>
    </row>
    <row r="1601" spans="1:65" s="14" customFormat="1" ht="11.25">
      <c r="B1601" s="205"/>
      <c r="C1601" s="206"/>
      <c r="D1601" s="196" t="s">
        <v>162</v>
      </c>
      <c r="E1601" s="207" t="s">
        <v>1</v>
      </c>
      <c r="F1601" s="208" t="s">
        <v>2552</v>
      </c>
      <c r="G1601" s="206"/>
      <c r="H1601" s="209">
        <v>2.2000000000000002</v>
      </c>
      <c r="I1601" s="210"/>
      <c r="J1601" s="206"/>
      <c r="K1601" s="206"/>
      <c r="L1601" s="211"/>
      <c r="M1601" s="212"/>
      <c r="N1601" s="213"/>
      <c r="O1601" s="213"/>
      <c r="P1601" s="213"/>
      <c r="Q1601" s="213"/>
      <c r="R1601" s="213"/>
      <c r="S1601" s="213"/>
      <c r="T1601" s="214"/>
      <c r="AT1601" s="215" t="s">
        <v>162</v>
      </c>
      <c r="AU1601" s="215" t="s">
        <v>84</v>
      </c>
      <c r="AV1601" s="14" t="s">
        <v>84</v>
      </c>
      <c r="AW1601" s="14" t="s">
        <v>32</v>
      </c>
      <c r="AX1601" s="14" t="s">
        <v>82</v>
      </c>
      <c r="AY1601" s="215" t="s">
        <v>150</v>
      </c>
    </row>
    <row r="1602" spans="1:65" s="2" customFormat="1" ht="24.2" customHeight="1">
      <c r="A1602" s="34"/>
      <c r="B1602" s="35"/>
      <c r="C1602" s="181" t="s">
        <v>2553</v>
      </c>
      <c r="D1602" s="181" t="s">
        <v>152</v>
      </c>
      <c r="E1602" s="182" t="s">
        <v>2554</v>
      </c>
      <c r="F1602" s="183" t="s">
        <v>2555</v>
      </c>
      <c r="G1602" s="184" t="s">
        <v>182</v>
      </c>
      <c r="H1602" s="185">
        <v>1</v>
      </c>
      <c r="I1602" s="186"/>
      <c r="J1602" s="187">
        <f>ROUND(I1602*H1602,2)</f>
        <v>0</v>
      </c>
      <c r="K1602" s="183" t="s">
        <v>156</v>
      </c>
      <c r="L1602" s="39"/>
      <c r="M1602" s="188" t="s">
        <v>1</v>
      </c>
      <c r="N1602" s="189" t="s">
        <v>42</v>
      </c>
      <c r="O1602" s="71"/>
      <c r="P1602" s="190">
        <f>O1602*H1602</f>
        <v>0</v>
      </c>
      <c r="Q1602" s="190">
        <v>8.8000000000000003E-4</v>
      </c>
      <c r="R1602" s="190">
        <f>Q1602*H1602</f>
        <v>8.8000000000000003E-4</v>
      </c>
      <c r="S1602" s="190">
        <v>0</v>
      </c>
      <c r="T1602" s="191">
        <f>S1602*H1602</f>
        <v>0</v>
      </c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R1602" s="192" t="s">
        <v>234</v>
      </c>
      <c r="AT1602" s="192" t="s">
        <v>152</v>
      </c>
      <c r="AU1602" s="192" t="s">
        <v>84</v>
      </c>
      <c r="AY1602" s="17" t="s">
        <v>150</v>
      </c>
      <c r="BE1602" s="193">
        <f>IF(N1602="základní",J1602,0)</f>
        <v>0</v>
      </c>
      <c r="BF1602" s="193">
        <f>IF(N1602="snížená",J1602,0)</f>
        <v>0</v>
      </c>
      <c r="BG1602" s="193">
        <f>IF(N1602="zákl. přenesená",J1602,0)</f>
        <v>0</v>
      </c>
      <c r="BH1602" s="193">
        <f>IF(N1602="sníž. přenesená",J1602,0)</f>
        <v>0</v>
      </c>
      <c r="BI1602" s="193">
        <f>IF(N1602="nulová",J1602,0)</f>
        <v>0</v>
      </c>
      <c r="BJ1602" s="17" t="s">
        <v>82</v>
      </c>
      <c r="BK1602" s="193">
        <f>ROUND(I1602*H1602,2)</f>
        <v>0</v>
      </c>
      <c r="BL1602" s="17" t="s">
        <v>234</v>
      </c>
      <c r="BM1602" s="192" t="s">
        <v>2556</v>
      </c>
    </row>
    <row r="1603" spans="1:65" s="13" customFormat="1" ht="11.25">
      <c r="B1603" s="194"/>
      <c r="C1603" s="195"/>
      <c r="D1603" s="196" t="s">
        <v>162</v>
      </c>
      <c r="E1603" s="197" t="s">
        <v>1</v>
      </c>
      <c r="F1603" s="198" t="s">
        <v>2078</v>
      </c>
      <c r="G1603" s="195"/>
      <c r="H1603" s="197" t="s">
        <v>1</v>
      </c>
      <c r="I1603" s="199"/>
      <c r="J1603" s="195"/>
      <c r="K1603" s="195"/>
      <c r="L1603" s="200"/>
      <c r="M1603" s="201"/>
      <c r="N1603" s="202"/>
      <c r="O1603" s="202"/>
      <c r="P1603" s="202"/>
      <c r="Q1603" s="202"/>
      <c r="R1603" s="202"/>
      <c r="S1603" s="202"/>
      <c r="T1603" s="203"/>
      <c r="AT1603" s="204" t="s">
        <v>162</v>
      </c>
      <c r="AU1603" s="204" t="s">
        <v>84</v>
      </c>
      <c r="AV1603" s="13" t="s">
        <v>82</v>
      </c>
      <c r="AW1603" s="13" t="s">
        <v>32</v>
      </c>
      <c r="AX1603" s="13" t="s">
        <v>77</v>
      </c>
      <c r="AY1603" s="204" t="s">
        <v>150</v>
      </c>
    </row>
    <row r="1604" spans="1:65" s="14" customFormat="1" ht="11.25">
      <c r="B1604" s="205"/>
      <c r="C1604" s="206"/>
      <c r="D1604" s="196" t="s">
        <v>162</v>
      </c>
      <c r="E1604" s="207" t="s">
        <v>1</v>
      </c>
      <c r="F1604" s="208" t="s">
        <v>82</v>
      </c>
      <c r="G1604" s="206"/>
      <c r="H1604" s="209">
        <v>1</v>
      </c>
      <c r="I1604" s="210"/>
      <c r="J1604" s="206"/>
      <c r="K1604" s="206"/>
      <c r="L1604" s="211"/>
      <c r="M1604" s="212"/>
      <c r="N1604" s="213"/>
      <c r="O1604" s="213"/>
      <c r="P1604" s="213"/>
      <c r="Q1604" s="213"/>
      <c r="R1604" s="213"/>
      <c r="S1604" s="213"/>
      <c r="T1604" s="214"/>
      <c r="AT1604" s="215" t="s">
        <v>162</v>
      </c>
      <c r="AU1604" s="215" t="s">
        <v>84</v>
      </c>
      <c r="AV1604" s="14" t="s">
        <v>84</v>
      </c>
      <c r="AW1604" s="14" t="s">
        <v>32</v>
      </c>
      <c r="AX1604" s="14" t="s">
        <v>82</v>
      </c>
      <c r="AY1604" s="215" t="s">
        <v>150</v>
      </c>
    </row>
    <row r="1605" spans="1:65" s="2" customFormat="1" ht="37.9" customHeight="1">
      <c r="A1605" s="34"/>
      <c r="B1605" s="35"/>
      <c r="C1605" s="227" t="s">
        <v>2557</v>
      </c>
      <c r="D1605" s="227" t="s">
        <v>224</v>
      </c>
      <c r="E1605" s="228" t="s">
        <v>2558</v>
      </c>
      <c r="F1605" s="229" t="s">
        <v>2559</v>
      </c>
      <c r="G1605" s="230" t="s">
        <v>155</v>
      </c>
      <c r="H1605" s="231">
        <v>7.99</v>
      </c>
      <c r="I1605" s="232"/>
      <c r="J1605" s="233">
        <f>ROUND(I1605*H1605,2)</f>
        <v>0</v>
      </c>
      <c r="K1605" s="229" t="s">
        <v>1</v>
      </c>
      <c r="L1605" s="234"/>
      <c r="M1605" s="235" t="s">
        <v>1</v>
      </c>
      <c r="N1605" s="236" t="s">
        <v>42</v>
      </c>
      <c r="O1605" s="71"/>
      <c r="P1605" s="190">
        <f>O1605*H1605</f>
        <v>0</v>
      </c>
      <c r="Q1605" s="190">
        <v>3.8289999999999998E-2</v>
      </c>
      <c r="R1605" s="190">
        <f>Q1605*H1605</f>
        <v>0.30593709999999996</v>
      </c>
      <c r="S1605" s="190">
        <v>0</v>
      </c>
      <c r="T1605" s="191">
        <f>S1605*H1605</f>
        <v>0</v>
      </c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  <c r="AR1605" s="192" t="s">
        <v>326</v>
      </c>
      <c r="AT1605" s="192" t="s">
        <v>224</v>
      </c>
      <c r="AU1605" s="192" t="s">
        <v>84</v>
      </c>
      <c r="AY1605" s="17" t="s">
        <v>150</v>
      </c>
      <c r="BE1605" s="193">
        <f>IF(N1605="základní",J1605,0)</f>
        <v>0</v>
      </c>
      <c r="BF1605" s="193">
        <f>IF(N1605="snížená",J1605,0)</f>
        <v>0</v>
      </c>
      <c r="BG1605" s="193">
        <f>IF(N1605="zákl. přenesená",J1605,0)</f>
        <v>0</v>
      </c>
      <c r="BH1605" s="193">
        <f>IF(N1605="sníž. přenesená",J1605,0)</f>
        <v>0</v>
      </c>
      <c r="BI1605" s="193">
        <f>IF(N1605="nulová",J1605,0)</f>
        <v>0</v>
      </c>
      <c r="BJ1605" s="17" t="s">
        <v>82</v>
      </c>
      <c r="BK1605" s="193">
        <f>ROUND(I1605*H1605,2)</f>
        <v>0</v>
      </c>
      <c r="BL1605" s="17" t="s">
        <v>234</v>
      </c>
      <c r="BM1605" s="192" t="s">
        <v>2560</v>
      </c>
    </row>
    <row r="1606" spans="1:65" s="13" customFormat="1" ht="11.25">
      <c r="B1606" s="194"/>
      <c r="C1606" s="195"/>
      <c r="D1606" s="196" t="s">
        <v>162</v>
      </c>
      <c r="E1606" s="197" t="s">
        <v>1</v>
      </c>
      <c r="F1606" s="198" t="s">
        <v>2078</v>
      </c>
      <c r="G1606" s="195"/>
      <c r="H1606" s="197" t="s">
        <v>1</v>
      </c>
      <c r="I1606" s="199"/>
      <c r="J1606" s="195"/>
      <c r="K1606" s="195"/>
      <c r="L1606" s="200"/>
      <c r="M1606" s="201"/>
      <c r="N1606" s="202"/>
      <c r="O1606" s="202"/>
      <c r="P1606" s="202"/>
      <c r="Q1606" s="202"/>
      <c r="R1606" s="202"/>
      <c r="S1606" s="202"/>
      <c r="T1606" s="203"/>
      <c r="AT1606" s="204" t="s">
        <v>162</v>
      </c>
      <c r="AU1606" s="204" t="s">
        <v>84</v>
      </c>
      <c r="AV1606" s="13" t="s">
        <v>82</v>
      </c>
      <c r="AW1606" s="13" t="s">
        <v>32</v>
      </c>
      <c r="AX1606" s="13" t="s">
        <v>77</v>
      </c>
      <c r="AY1606" s="204" t="s">
        <v>150</v>
      </c>
    </row>
    <row r="1607" spans="1:65" s="14" customFormat="1" ht="11.25">
      <c r="B1607" s="205"/>
      <c r="C1607" s="206"/>
      <c r="D1607" s="196" t="s">
        <v>162</v>
      </c>
      <c r="E1607" s="207" t="s">
        <v>1</v>
      </c>
      <c r="F1607" s="208" t="s">
        <v>2561</v>
      </c>
      <c r="G1607" s="206"/>
      <c r="H1607" s="209">
        <v>7.99</v>
      </c>
      <c r="I1607" s="210"/>
      <c r="J1607" s="206"/>
      <c r="K1607" s="206"/>
      <c r="L1607" s="211"/>
      <c r="M1607" s="212"/>
      <c r="N1607" s="213"/>
      <c r="O1607" s="213"/>
      <c r="P1607" s="213"/>
      <c r="Q1607" s="213"/>
      <c r="R1607" s="213"/>
      <c r="S1607" s="213"/>
      <c r="T1607" s="214"/>
      <c r="AT1607" s="215" t="s">
        <v>162</v>
      </c>
      <c r="AU1607" s="215" t="s">
        <v>84</v>
      </c>
      <c r="AV1607" s="14" t="s">
        <v>84</v>
      </c>
      <c r="AW1607" s="14" t="s">
        <v>32</v>
      </c>
      <c r="AX1607" s="14" t="s">
        <v>82</v>
      </c>
      <c r="AY1607" s="215" t="s">
        <v>150</v>
      </c>
    </row>
    <row r="1608" spans="1:65" s="2" customFormat="1" ht="24.2" customHeight="1">
      <c r="A1608" s="34"/>
      <c r="B1608" s="35"/>
      <c r="C1608" s="181" t="s">
        <v>2562</v>
      </c>
      <c r="D1608" s="181" t="s">
        <v>152</v>
      </c>
      <c r="E1608" s="182" t="s">
        <v>2563</v>
      </c>
      <c r="F1608" s="183" t="s">
        <v>2564</v>
      </c>
      <c r="G1608" s="184" t="s">
        <v>182</v>
      </c>
      <c r="H1608" s="185">
        <v>5</v>
      </c>
      <c r="I1608" s="186"/>
      <c r="J1608" s="187">
        <f>ROUND(I1608*H1608,2)</f>
        <v>0</v>
      </c>
      <c r="K1608" s="183" t="s">
        <v>156</v>
      </c>
      <c r="L1608" s="39"/>
      <c r="M1608" s="188" t="s">
        <v>1</v>
      </c>
      <c r="N1608" s="189" t="s">
        <v>42</v>
      </c>
      <c r="O1608" s="71"/>
      <c r="P1608" s="190">
        <f>O1608*H1608</f>
        <v>0</v>
      </c>
      <c r="Q1608" s="190">
        <v>0</v>
      </c>
      <c r="R1608" s="190">
        <f>Q1608*H1608</f>
        <v>0</v>
      </c>
      <c r="S1608" s="190">
        <v>0</v>
      </c>
      <c r="T1608" s="191">
        <f>S1608*H1608</f>
        <v>0</v>
      </c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  <c r="AR1608" s="192" t="s">
        <v>234</v>
      </c>
      <c r="AT1608" s="192" t="s">
        <v>152</v>
      </c>
      <c r="AU1608" s="192" t="s">
        <v>84</v>
      </c>
      <c r="AY1608" s="17" t="s">
        <v>150</v>
      </c>
      <c r="BE1608" s="193">
        <f>IF(N1608="základní",J1608,0)</f>
        <v>0</v>
      </c>
      <c r="BF1608" s="193">
        <f>IF(N1608="snížená",J1608,0)</f>
        <v>0</v>
      </c>
      <c r="BG1608" s="193">
        <f>IF(N1608="zákl. přenesená",J1608,0)</f>
        <v>0</v>
      </c>
      <c r="BH1608" s="193">
        <f>IF(N1608="sníž. přenesená",J1608,0)</f>
        <v>0</v>
      </c>
      <c r="BI1608" s="193">
        <f>IF(N1608="nulová",J1608,0)</f>
        <v>0</v>
      </c>
      <c r="BJ1608" s="17" t="s">
        <v>82</v>
      </c>
      <c r="BK1608" s="193">
        <f>ROUND(I1608*H1608,2)</f>
        <v>0</v>
      </c>
      <c r="BL1608" s="17" t="s">
        <v>234</v>
      </c>
      <c r="BM1608" s="192" t="s">
        <v>2565</v>
      </c>
    </row>
    <row r="1609" spans="1:65" s="13" customFormat="1" ht="11.25">
      <c r="B1609" s="194"/>
      <c r="C1609" s="195"/>
      <c r="D1609" s="196" t="s">
        <v>162</v>
      </c>
      <c r="E1609" s="197" t="s">
        <v>1</v>
      </c>
      <c r="F1609" s="198" t="s">
        <v>2076</v>
      </c>
      <c r="G1609" s="195"/>
      <c r="H1609" s="197" t="s">
        <v>1</v>
      </c>
      <c r="I1609" s="199"/>
      <c r="J1609" s="195"/>
      <c r="K1609" s="195"/>
      <c r="L1609" s="200"/>
      <c r="M1609" s="201"/>
      <c r="N1609" s="202"/>
      <c r="O1609" s="202"/>
      <c r="P1609" s="202"/>
      <c r="Q1609" s="202"/>
      <c r="R1609" s="202"/>
      <c r="S1609" s="202"/>
      <c r="T1609" s="203"/>
      <c r="AT1609" s="204" t="s">
        <v>162</v>
      </c>
      <c r="AU1609" s="204" t="s">
        <v>84</v>
      </c>
      <c r="AV1609" s="13" t="s">
        <v>82</v>
      </c>
      <c r="AW1609" s="13" t="s">
        <v>32</v>
      </c>
      <c r="AX1609" s="13" t="s">
        <v>77</v>
      </c>
      <c r="AY1609" s="204" t="s">
        <v>150</v>
      </c>
    </row>
    <row r="1610" spans="1:65" s="14" customFormat="1" ht="11.25">
      <c r="B1610" s="205"/>
      <c r="C1610" s="206"/>
      <c r="D1610" s="196" t="s">
        <v>162</v>
      </c>
      <c r="E1610" s="207" t="s">
        <v>1</v>
      </c>
      <c r="F1610" s="208" t="s">
        <v>82</v>
      </c>
      <c r="G1610" s="206"/>
      <c r="H1610" s="209">
        <v>1</v>
      </c>
      <c r="I1610" s="210"/>
      <c r="J1610" s="206"/>
      <c r="K1610" s="206"/>
      <c r="L1610" s="211"/>
      <c r="M1610" s="212"/>
      <c r="N1610" s="213"/>
      <c r="O1610" s="213"/>
      <c r="P1610" s="213"/>
      <c r="Q1610" s="213"/>
      <c r="R1610" s="213"/>
      <c r="S1610" s="213"/>
      <c r="T1610" s="214"/>
      <c r="AT1610" s="215" t="s">
        <v>162</v>
      </c>
      <c r="AU1610" s="215" t="s">
        <v>84</v>
      </c>
      <c r="AV1610" s="14" t="s">
        <v>84</v>
      </c>
      <c r="AW1610" s="14" t="s">
        <v>32</v>
      </c>
      <c r="AX1610" s="14" t="s">
        <v>77</v>
      </c>
      <c r="AY1610" s="215" t="s">
        <v>150</v>
      </c>
    </row>
    <row r="1611" spans="1:65" s="13" customFormat="1" ht="11.25">
      <c r="B1611" s="194"/>
      <c r="C1611" s="195"/>
      <c r="D1611" s="196" t="s">
        <v>162</v>
      </c>
      <c r="E1611" s="197" t="s">
        <v>1</v>
      </c>
      <c r="F1611" s="198" t="s">
        <v>2077</v>
      </c>
      <c r="G1611" s="195"/>
      <c r="H1611" s="197" t="s">
        <v>1</v>
      </c>
      <c r="I1611" s="199"/>
      <c r="J1611" s="195"/>
      <c r="K1611" s="195"/>
      <c r="L1611" s="200"/>
      <c r="M1611" s="201"/>
      <c r="N1611" s="202"/>
      <c r="O1611" s="202"/>
      <c r="P1611" s="202"/>
      <c r="Q1611" s="202"/>
      <c r="R1611" s="202"/>
      <c r="S1611" s="202"/>
      <c r="T1611" s="203"/>
      <c r="AT1611" s="204" t="s">
        <v>162</v>
      </c>
      <c r="AU1611" s="204" t="s">
        <v>84</v>
      </c>
      <c r="AV1611" s="13" t="s">
        <v>82</v>
      </c>
      <c r="AW1611" s="13" t="s">
        <v>32</v>
      </c>
      <c r="AX1611" s="13" t="s">
        <v>77</v>
      </c>
      <c r="AY1611" s="204" t="s">
        <v>150</v>
      </c>
    </row>
    <row r="1612" spans="1:65" s="14" customFormat="1" ht="11.25">
      <c r="B1612" s="205"/>
      <c r="C1612" s="206"/>
      <c r="D1612" s="196" t="s">
        <v>162</v>
      </c>
      <c r="E1612" s="207" t="s">
        <v>1</v>
      </c>
      <c r="F1612" s="208" t="s">
        <v>167</v>
      </c>
      <c r="G1612" s="206"/>
      <c r="H1612" s="209">
        <v>3</v>
      </c>
      <c r="I1612" s="210"/>
      <c r="J1612" s="206"/>
      <c r="K1612" s="206"/>
      <c r="L1612" s="211"/>
      <c r="M1612" s="212"/>
      <c r="N1612" s="213"/>
      <c r="O1612" s="213"/>
      <c r="P1612" s="213"/>
      <c r="Q1612" s="213"/>
      <c r="R1612" s="213"/>
      <c r="S1612" s="213"/>
      <c r="T1612" s="214"/>
      <c r="AT1612" s="215" t="s">
        <v>162</v>
      </c>
      <c r="AU1612" s="215" t="s">
        <v>84</v>
      </c>
      <c r="AV1612" s="14" t="s">
        <v>84</v>
      </c>
      <c r="AW1612" s="14" t="s">
        <v>32</v>
      </c>
      <c r="AX1612" s="14" t="s">
        <v>77</v>
      </c>
      <c r="AY1612" s="215" t="s">
        <v>150</v>
      </c>
    </row>
    <row r="1613" spans="1:65" s="13" customFormat="1" ht="11.25">
      <c r="B1613" s="194"/>
      <c r="C1613" s="195"/>
      <c r="D1613" s="196" t="s">
        <v>162</v>
      </c>
      <c r="E1613" s="197" t="s">
        <v>1</v>
      </c>
      <c r="F1613" s="198" t="s">
        <v>2078</v>
      </c>
      <c r="G1613" s="195"/>
      <c r="H1613" s="197" t="s">
        <v>1</v>
      </c>
      <c r="I1613" s="199"/>
      <c r="J1613" s="195"/>
      <c r="K1613" s="195"/>
      <c r="L1613" s="200"/>
      <c r="M1613" s="201"/>
      <c r="N1613" s="202"/>
      <c r="O1613" s="202"/>
      <c r="P1613" s="202"/>
      <c r="Q1613" s="202"/>
      <c r="R1613" s="202"/>
      <c r="S1613" s="202"/>
      <c r="T1613" s="203"/>
      <c r="AT1613" s="204" t="s">
        <v>162</v>
      </c>
      <c r="AU1613" s="204" t="s">
        <v>84</v>
      </c>
      <c r="AV1613" s="13" t="s">
        <v>82</v>
      </c>
      <c r="AW1613" s="13" t="s">
        <v>32</v>
      </c>
      <c r="AX1613" s="13" t="s">
        <v>77</v>
      </c>
      <c r="AY1613" s="204" t="s">
        <v>150</v>
      </c>
    </row>
    <row r="1614" spans="1:65" s="14" customFormat="1" ht="11.25">
      <c r="B1614" s="205"/>
      <c r="C1614" s="206"/>
      <c r="D1614" s="196" t="s">
        <v>162</v>
      </c>
      <c r="E1614" s="207" t="s">
        <v>1</v>
      </c>
      <c r="F1614" s="208" t="s">
        <v>82</v>
      </c>
      <c r="G1614" s="206"/>
      <c r="H1614" s="209">
        <v>1</v>
      </c>
      <c r="I1614" s="210"/>
      <c r="J1614" s="206"/>
      <c r="K1614" s="206"/>
      <c r="L1614" s="211"/>
      <c r="M1614" s="212"/>
      <c r="N1614" s="213"/>
      <c r="O1614" s="213"/>
      <c r="P1614" s="213"/>
      <c r="Q1614" s="213"/>
      <c r="R1614" s="213"/>
      <c r="S1614" s="213"/>
      <c r="T1614" s="214"/>
      <c r="AT1614" s="215" t="s">
        <v>162</v>
      </c>
      <c r="AU1614" s="215" t="s">
        <v>84</v>
      </c>
      <c r="AV1614" s="14" t="s">
        <v>84</v>
      </c>
      <c r="AW1614" s="14" t="s">
        <v>32</v>
      </c>
      <c r="AX1614" s="14" t="s">
        <v>77</v>
      </c>
      <c r="AY1614" s="215" t="s">
        <v>150</v>
      </c>
    </row>
    <row r="1615" spans="1:65" s="15" customFormat="1" ht="11.25">
      <c r="B1615" s="216"/>
      <c r="C1615" s="217"/>
      <c r="D1615" s="196" t="s">
        <v>162</v>
      </c>
      <c r="E1615" s="218" t="s">
        <v>1</v>
      </c>
      <c r="F1615" s="219" t="s">
        <v>166</v>
      </c>
      <c r="G1615" s="217"/>
      <c r="H1615" s="220">
        <v>5</v>
      </c>
      <c r="I1615" s="221"/>
      <c r="J1615" s="217"/>
      <c r="K1615" s="217"/>
      <c r="L1615" s="222"/>
      <c r="M1615" s="223"/>
      <c r="N1615" s="224"/>
      <c r="O1615" s="224"/>
      <c r="P1615" s="224"/>
      <c r="Q1615" s="224"/>
      <c r="R1615" s="224"/>
      <c r="S1615" s="224"/>
      <c r="T1615" s="225"/>
      <c r="AT1615" s="226" t="s">
        <v>162</v>
      </c>
      <c r="AU1615" s="226" t="s">
        <v>84</v>
      </c>
      <c r="AV1615" s="15" t="s">
        <v>157</v>
      </c>
      <c r="AW1615" s="15" t="s">
        <v>32</v>
      </c>
      <c r="AX1615" s="15" t="s">
        <v>82</v>
      </c>
      <c r="AY1615" s="226" t="s">
        <v>150</v>
      </c>
    </row>
    <row r="1616" spans="1:65" s="2" customFormat="1" ht="16.5" customHeight="1">
      <c r="A1616" s="34"/>
      <c r="B1616" s="35"/>
      <c r="C1616" s="227" t="s">
        <v>2566</v>
      </c>
      <c r="D1616" s="227" t="s">
        <v>224</v>
      </c>
      <c r="E1616" s="228" t="s">
        <v>2567</v>
      </c>
      <c r="F1616" s="229" t="s">
        <v>2568</v>
      </c>
      <c r="G1616" s="230" t="s">
        <v>182</v>
      </c>
      <c r="H1616" s="231">
        <v>5</v>
      </c>
      <c r="I1616" s="232"/>
      <c r="J1616" s="233">
        <f>ROUND(I1616*H1616,2)</f>
        <v>0</v>
      </c>
      <c r="K1616" s="229" t="s">
        <v>156</v>
      </c>
      <c r="L1616" s="234"/>
      <c r="M1616" s="235" t="s">
        <v>1</v>
      </c>
      <c r="N1616" s="236" t="s">
        <v>42</v>
      </c>
      <c r="O1616" s="71"/>
      <c r="P1616" s="190">
        <f>O1616*H1616</f>
        <v>0</v>
      </c>
      <c r="Q1616" s="190">
        <v>2.3999999999999998E-3</v>
      </c>
      <c r="R1616" s="190">
        <f>Q1616*H1616</f>
        <v>1.1999999999999999E-2</v>
      </c>
      <c r="S1616" s="190">
        <v>0</v>
      </c>
      <c r="T1616" s="191">
        <f>S1616*H1616</f>
        <v>0</v>
      </c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  <c r="AR1616" s="192" t="s">
        <v>326</v>
      </c>
      <c r="AT1616" s="192" t="s">
        <v>224</v>
      </c>
      <c r="AU1616" s="192" t="s">
        <v>84</v>
      </c>
      <c r="AY1616" s="17" t="s">
        <v>150</v>
      </c>
      <c r="BE1616" s="193">
        <f>IF(N1616="základní",J1616,0)</f>
        <v>0</v>
      </c>
      <c r="BF1616" s="193">
        <f>IF(N1616="snížená",J1616,0)</f>
        <v>0</v>
      </c>
      <c r="BG1616" s="193">
        <f>IF(N1616="zákl. přenesená",J1616,0)</f>
        <v>0</v>
      </c>
      <c r="BH1616" s="193">
        <f>IF(N1616="sníž. přenesená",J1616,0)</f>
        <v>0</v>
      </c>
      <c r="BI1616" s="193">
        <f>IF(N1616="nulová",J1616,0)</f>
        <v>0</v>
      </c>
      <c r="BJ1616" s="17" t="s">
        <v>82</v>
      </c>
      <c r="BK1616" s="193">
        <f>ROUND(I1616*H1616,2)</f>
        <v>0</v>
      </c>
      <c r="BL1616" s="17" t="s">
        <v>234</v>
      </c>
      <c r="BM1616" s="192" t="s">
        <v>2569</v>
      </c>
    </row>
    <row r="1617" spans="1:65" s="2" customFormat="1" ht="24.2" customHeight="1">
      <c r="A1617" s="34"/>
      <c r="B1617" s="35"/>
      <c r="C1617" s="181" t="s">
        <v>2570</v>
      </c>
      <c r="D1617" s="181" t="s">
        <v>152</v>
      </c>
      <c r="E1617" s="182" t="s">
        <v>2571</v>
      </c>
      <c r="F1617" s="183" t="s">
        <v>2572</v>
      </c>
      <c r="G1617" s="184" t="s">
        <v>182</v>
      </c>
      <c r="H1617" s="185">
        <v>10</v>
      </c>
      <c r="I1617" s="186"/>
      <c r="J1617" s="187">
        <f>ROUND(I1617*H1617,2)</f>
        <v>0</v>
      </c>
      <c r="K1617" s="183" t="s">
        <v>156</v>
      </c>
      <c r="L1617" s="39"/>
      <c r="M1617" s="188" t="s">
        <v>1</v>
      </c>
      <c r="N1617" s="189" t="s">
        <v>42</v>
      </c>
      <c r="O1617" s="71"/>
      <c r="P1617" s="190">
        <f>O1617*H1617</f>
        <v>0</v>
      </c>
      <c r="Q1617" s="190">
        <v>0</v>
      </c>
      <c r="R1617" s="190">
        <f>Q1617*H1617</f>
        <v>0</v>
      </c>
      <c r="S1617" s="190">
        <v>0</v>
      </c>
      <c r="T1617" s="191">
        <f>S1617*H1617</f>
        <v>0</v>
      </c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  <c r="AR1617" s="192" t="s">
        <v>234</v>
      </c>
      <c r="AT1617" s="192" t="s">
        <v>152</v>
      </c>
      <c r="AU1617" s="192" t="s">
        <v>84</v>
      </c>
      <c r="AY1617" s="17" t="s">
        <v>150</v>
      </c>
      <c r="BE1617" s="193">
        <f>IF(N1617="základní",J1617,0)</f>
        <v>0</v>
      </c>
      <c r="BF1617" s="193">
        <f>IF(N1617="snížená",J1617,0)</f>
        <v>0</v>
      </c>
      <c r="BG1617" s="193">
        <f>IF(N1617="zákl. přenesená",J1617,0)</f>
        <v>0</v>
      </c>
      <c r="BH1617" s="193">
        <f>IF(N1617="sníž. přenesená",J1617,0)</f>
        <v>0</v>
      </c>
      <c r="BI1617" s="193">
        <f>IF(N1617="nulová",J1617,0)</f>
        <v>0</v>
      </c>
      <c r="BJ1617" s="17" t="s">
        <v>82</v>
      </c>
      <c r="BK1617" s="193">
        <f>ROUND(I1617*H1617,2)</f>
        <v>0</v>
      </c>
      <c r="BL1617" s="17" t="s">
        <v>234</v>
      </c>
      <c r="BM1617" s="192" t="s">
        <v>2573</v>
      </c>
    </row>
    <row r="1618" spans="1:65" s="13" customFormat="1" ht="11.25">
      <c r="B1618" s="194"/>
      <c r="C1618" s="195"/>
      <c r="D1618" s="196" t="s">
        <v>162</v>
      </c>
      <c r="E1618" s="197" t="s">
        <v>1</v>
      </c>
      <c r="F1618" s="198" t="s">
        <v>2574</v>
      </c>
      <c r="G1618" s="195"/>
      <c r="H1618" s="197" t="s">
        <v>1</v>
      </c>
      <c r="I1618" s="199"/>
      <c r="J1618" s="195"/>
      <c r="K1618" s="195"/>
      <c r="L1618" s="200"/>
      <c r="M1618" s="201"/>
      <c r="N1618" s="202"/>
      <c r="O1618" s="202"/>
      <c r="P1618" s="202"/>
      <c r="Q1618" s="202"/>
      <c r="R1618" s="202"/>
      <c r="S1618" s="202"/>
      <c r="T1618" s="203"/>
      <c r="AT1618" s="204" t="s">
        <v>162</v>
      </c>
      <c r="AU1618" s="204" t="s">
        <v>84</v>
      </c>
      <c r="AV1618" s="13" t="s">
        <v>82</v>
      </c>
      <c r="AW1618" s="13" t="s">
        <v>32</v>
      </c>
      <c r="AX1618" s="13" t="s">
        <v>77</v>
      </c>
      <c r="AY1618" s="204" t="s">
        <v>150</v>
      </c>
    </row>
    <row r="1619" spans="1:65" s="14" customFormat="1" ht="11.25">
      <c r="B1619" s="205"/>
      <c r="C1619" s="206"/>
      <c r="D1619" s="196" t="s">
        <v>162</v>
      </c>
      <c r="E1619" s="207" t="s">
        <v>1</v>
      </c>
      <c r="F1619" s="208" t="s">
        <v>82</v>
      </c>
      <c r="G1619" s="206"/>
      <c r="H1619" s="209">
        <v>1</v>
      </c>
      <c r="I1619" s="210"/>
      <c r="J1619" s="206"/>
      <c r="K1619" s="206"/>
      <c r="L1619" s="211"/>
      <c r="M1619" s="212"/>
      <c r="N1619" s="213"/>
      <c r="O1619" s="213"/>
      <c r="P1619" s="213"/>
      <c r="Q1619" s="213"/>
      <c r="R1619" s="213"/>
      <c r="S1619" s="213"/>
      <c r="T1619" s="214"/>
      <c r="AT1619" s="215" t="s">
        <v>162</v>
      </c>
      <c r="AU1619" s="215" t="s">
        <v>84</v>
      </c>
      <c r="AV1619" s="14" t="s">
        <v>84</v>
      </c>
      <c r="AW1619" s="14" t="s">
        <v>32</v>
      </c>
      <c r="AX1619" s="14" t="s">
        <v>77</v>
      </c>
      <c r="AY1619" s="215" t="s">
        <v>150</v>
      </c>
    </row>
    <row r="1620" spans="1:65" s="13" customFormat="1" ht="11.25">
      <c r="B1620" s="194"/>
      <c r="C1620" s="195"/>
      <c r="D1620" s="196" t="s">
        <v>162</v>
      </c>
      <c r="E1620" s="197" t="s">
        <v>1</v>
      </c>
      <c r="F1620" s="198" t="s">
        <v>2575</v>
      </c>
      <c r="G1620" s="195"/>
      <c r="H1620" s="197" t="s">
        <v>1</v>
      </c>
      <c r="I1620" s="199"/>
      <c r="J1620" s="195"/>
      <c r="K1620" s="195"/>
      <c r="L1620" s="200"/>
      <c r="M1620" s="201"/>
      <c r="N1620" s="202"/>
      <c r="O1620" s="202"/>
      <c r="P1620" s="202"/>
      <c r="Q1620" s="202"/>
      <c r="R1620" s="202"/>
      <c r="S1620" s="202"/>
      <c r="T1620" s="203"/>
      <c r="AT1620" s="204" t="s">
        <v>162</v>
      </c>
      <c r="AU1620" s="204" t="s">
        <v>84</v>
      </c>
      <c r="AV1620" s="13" t="s">
        <v>82</v>
      </c>
      <c r="AW1620" s="13" t="s">
        <v>32</v>
      </c>
      <c r="AX1620" s="13" t="s">
        <v>77</v>
      </c>
      <c r="AY1620" s="204" t="s">
        <v>150</v>
      </c>
    </row>
    <row r="1621" spans="1:65" s="14" customFormat="1" ht="11.25">
      <c r="B1621" s="205"/>
      <c r="C1621" s="206"/>
      <c r="D1621" s="196" t="s">
        <v>162</v>
      </c>
      <c r="E1621" s="207" t="s">
        <v>1</v>
      </c>
      <c r="F1621" s="208" t="s">
        <v>82</v>
      </c>
      <c r="G1621" s="206"/>
      <c r="H1621" s="209">
        <v>1</v>
      </c>
      <c r="I1621" s="210"/>
      <c r="J1621" s="206"/>
      <c r="K1621" s="206"/>
      <c r="L1621" s="211"/>
      <c r="M1621" s="212"/>
      <c r="N1621" s="213"/>
      <c r="O1621" s="213"/>
      <c r="P1621" s="213"/>
      <c r="Q1621" s="213"/>
      <c r="R1621" s="213"/>
      <c r="S1621" s="213"/>
      <c r="T1621" s="214"/>
      <c r="AT1621" s="215" t="s">
        <v>162</v>
      </c>
      <c r="AU1621" s="215" t="s">
        <v>84</v>
      </c>
      <c r="AV1621" s="14" t="s">
        <v>84</v>
      </c>
      <c r="AW1621" s="14" t="s">
        <v>32</v>
      </c>
      <c r="AX1621" s="14" t="s">
        <v>77</v>
      </c>
      <c r="AY1621" s="215" t="s">
        <v>150</v>
      </c>
    </row>
    <row r="1622" spans="1:65" s="13" customFormat="1" ht="11.25">
      <c r="B1622" s="194"/>
      <c r="C1622" s="195"/>
      <c r="D1622" s="196" t="s">
        <v>162</v>
      </c>
      <c r="E1622" s="197" t="s">
        <v>1</v>
      </c>
      <c r="F1622" s="198" t="s">
        <v>811</v>
      </c>
      <c r="G1622" s="195"/>
      <c r="H1622" s="197" t="s">
        <v>1</v>
      </c>
      <c r="I1622" s="199"/>
      <c r="J1622" s="195"/>
      <c r="K1622" s="195"/>
      <c r="L1622" s="200"/>
      <c r="M1622" s="201"/>
      <c r="N1622" s="202"/>
      <c r="O1622" s="202"/>
      <c r="P1622" s="202"/>
      <c r="Q1622" s="202"/>
      <c r="R1622" s="202"/>
      <c r="S1622" s="202"/>
      <c r="T1622" s="203"/>
      <c r="AT1622" s="204" t="s">
        <v>162</v>
      </c>
      <c r="AU1622" s="204" t="s">
        <v>84</v>
      </c>
      <c r="AV1622" s="13" t="s">
        <v>82</v>
      </c>
      <c r="AW1622" s="13" t="s">
        <v>32</v>
      </c>
      <c r="AX1622" s="13" t="s">
        <v>77</v>
      </c>
      <c r="AY1622" s="204" t="s">
        <v>150</v>
      </c>
    </row>
    <row r="1623" spans="1:65" s="14" customFormat="1" ht="11.25">
      <c r="B1623" s="205"/>
      <c r="C1623" s="206"/>
      <c r="D1623" s="196" t="s">
        <v>162</v>
      </c>
      <c r="E1623" s="207" t="s">
        <v>1</v>
      </c>
      <c r="F1623" s="208" t="s">
        <v>167</v>
      </c>
      <c r="G1623" s="206"/>
      <c r="H1623" s="209">
        <v>3</v>
      </c>
      <c r="I1623" s="210"/>
      <c r="J1623" s="206"/>
      <c r="K1623" s="206"/>
      <c r="L1623" s="211"/>
      <c r="M1623" s="212"/>
      <c r="N1623" s="213"/>
      <c r="O1623" s="213"/>
      <c r="P1623" s="213"/>
      <c r="Q1623" s="213"/>
      <c r="R1623" s="213"/>
      <c r="S1623" s="213"/>
      <c r="T1623" s="214"/>
      <c r="AT1623" s="215" t="s">
        <v>162</v>
      </c>
      <c r="AU1623" s="215" t="s">
        <v>84</v>
      </c>
      <c r="AV1623" s="14" t="s">
        <v>84</v>
      </c>
      <c r="AW1623" s="14" t="s">
        <v>32</v>
      </c>
      <c r="AX1623" s="14" t="s">
        <v>77</v>
      </c>
      <c r="AY1623" s="215" t="s">
        <v>150</v>
      </c>
    </row>
    <row r="1624" spans="1:65" s="13" customFormat="1" ht="11.25">
      <c r="B1624" s="194"/>
      <c r="C1624" s="195"/>
      <c r="D1624" s="196" t="s">
        <v>162</v>
      </c>
      <c r="E1624" s="197" t="s">
        <v>1</v>
      </c>
      <c r="F1624" s="198" t="s">
        <v>812</v>
      </c>
      <c r="G1624" s="195"/>
      <c r="H1624" s="197" t="s">
        <v>1</v>
      </c>
      <c r="I1624" s="199"/>
      <c r="J1624" s="195"/>
      <c r="K1624" s="195"/>
      <c r="L1624" s="200"/>
      <c r="M1624" s="201"/>
      <c r="N1624" s="202"/>
      <c r="O1624" s="202"/>
      <c r="P1624" s="202"/>
      <c r="Q1624" s="202"/>
      <c r="R1624" s="202"/>
      <c r="S1624" s="202"/>
      <c r="T1624" s="203"/>
      <c r="AT1624" s="204" t="s">
        <v>162</v>
      </c>
      <c r="AU1624" s="204" t="s">
        <v>84</v>
      </c>
      <c r="AV1624" s="13" t="s">
        <v>82</v>
      </c>
      <c r="AW1624" s="13" t="s">
        <v>32</v>
      </c>
      <c r="AX1624" s="13" t="s">
        <v>77</v>
      </c>
      <c r="AY1624" s="204" t="s">
        <v>150</v>
      </c>
    </row>
    <row r="1625" spans="1:65" s="14" customFormat="1" ht="11.25">
      <c r="B1625" s="205"/>
      <c r="C1625" s="206"/>
      <c r="D1625" s="196" t="s">
        <v>162</v>
      </c>
      <c r="E1625" s="207" t="s">
        <v>1</v>
      </c>
      <c r="F1625" s="208" t="s">
        <v>82</v>
      </c>
      <c r="G1625" s="206"/>
      <c r="H1625" s="209">
        <v>1</v>
      </c>
      <c r="I1625" s="210"/>
      <c r="J1625" s="206"/>
      <c r="K1625" s="206"/>
      <c r="L1625" s="211"/>
      <c r="M1625" s="212"/>
      <c r="N1625" s="213"/>
      <c r="O1625" s="213"/>
      <c r="P1625" s="213"/>
      <c r="Q1625" s="213"/>
      <c r="R1625" s="213"/>
      <c r="S1625" s="213"/>
      <c r="T1625" s="214"/>
      <c r="AT1625" s="215" t="s">
        <v>162</v>
      </c>
      <c r="AU1625" s="215" t="s">
        <v>84</v>
      </c>
      <c r="AV1625" s="14" t="s">
        <v>84</v>
      </c>
      <c r="AW1625" s="14" t="s">
        <v>32</v>
      </c>
      <c r="AX1625" s="14" t="s">
        <v>77</v>
      </c>
      <c r="AY1625" s="215" t="s">
        <v>150</v>
      </c>
    </row>
    <row r="1626" spans="1:65" s="13" customFormat="1" ht="11.25">
      <c r="B1626" s="194"/>
      <c r="C1626" s="195"/>
      <c r="D1626" s="196" t="s">
        <v>162</v>
      </c>
      <c r="E1626" s="197" t="s">
        <v>1</v>
      </c>
      <c r="F1626" s="198" t="s">
        <v>782</v>
      </c>
      <c r="G1626" s="195"/>
      <c r="H1626" s="197" t="s">
        <v>1</v>
      </c>
      <c r="I1626" s="199"/>
      <c r="J1626" s="195"/>
      <c r="K1626" s="195"/>
      <c r="L1626" s="200"/>
      <c r="M1626" s="201"/>
      <c r="N1626" s="202"/>
      <c r="O1626" s="202"/>
      <c r="P1626" s="202"/>
      <c r="Q1626" s="202"/>
      <c r="R1626" s="202"/>
      <c r="S1626" s="202"/>
      <c r="T1626" s="203"/>
      <c r="AT1626" s="204" t="s">
        <v>162</v>
      </c>
      <c r="AU1626" s="204" t="s">
        <v>84</v>
      </c>
      <c r="AV1626" s="13" t="s">
        <v>82</v>
      </c>
      <c r="AW1626" s="13" t="s">
        <v>32</v>
      </c>
      <c r="AX1626" s="13" t="s">
        <v>77</v>
      </c>
      <c r="AY1626" s="204" t="s">
        <v>150</v>
      </c>
    </row>
    <row r="1627" spans="1:65" s="14" customFormat="1" ht="11.25">
      <c r="B1627" s="205"/>
      <c r="C1627" s="206"/>
      <c r="D1627" s="196" t="s">
        <v>162</v>
      </c>
      <c r="E1627" s="207" t="s">
        <v>1</v>
      </c>
      <c r="F1627" s="208" t="s">
        <v>82</v>
      </c>
      <c r="G1627" s="206"/>
      <c r="H1627" s="209">
        <v>1</v>
      </c>
      <c r="I1627" s="210"/>
      <c r="J1627" s="206"/>
      <c r="K1627" s="206"/>
      <c r="L1627" s="211"/>
      <c r="M1627" s="212"/>
      <c r="N1627" s="213"/>
      <c r="O1627" s="213"/>
      <c r="P1627" s="213"/>
      <c r="Q1627" s="213"/>
      <c r="R1627" s="213"/>
      <c r="S1627" s="213"/>
      <c r="T1627" s="214"/>
      <c r="AT1627" s="215" t="s">
        <v>162</v>
      </c>
      <c r="AU1627" s="215" t="s">
        <v>84</v>
      </c>
      <c r="AV1627" s="14" t="s">
        <v>84</v>
      </c>
      <c r="AW1627" s="14" t="s">
        <v>32</v>
      </c>
      <c r="AX1627" s="14" t="s">
        <v>77</v>
      </c>
      <c r="AY1627" s="215" t="s">
        <v>150</v>
      </c>
    </row>
    <row r="1628" spans="1:65" s="13" customFormat="1" ht="11.25">
      <c r="B1628" s="194"/>
      <c r="C1628" s="195"/>
      <c r="D1628" s="196" t="s">
        <v>162</v>
      </c>
      <c r="E1628" s="197" t="s">
        <v>1</v>
      </c>
      <c r="F1628" s="198" t="s">
        <v>784</v>
      </c>
      <c r="G1628" s="195"/>
      <c r="H1628" s="197" t="s">
        <v>1</v>
      </c>
      <c r="I1628" s="199"/>
      <c r="J1628" s="195"/>
      <c r="K1628" s="195"/>
      <c r="L1628" s="200"/>
      <c r="M1628" s="201"/>
      <c r="N1628" s="202"/>
      <c r="O1628" s="202"/>
      <c r="P1628" s="202"/>
      <c r="Q1628" s="202"/>
      <c r="R1628" s="202"/>
      <c r="S1628" s="202"/>
      <c r="T1628" s="203"/>
      <c r="AT1628" s="204" t="s">
        <v>162</v>
      </c>
      <c r="AU1628" s="204" t="s">
        <v>84</v>
      </c>
      <c r="AV1628" s="13" t="s">
        <v>82</v>
      </c>
      <c r="AW1628" s="13" t="s">
        <v>32</v>
      </c>
      <c r="AX1628" s="13" t="s">
        <v>77</v>
      </c>
      <c r="AY1628" s="204" t="s">
        <v>150</v>
      </c>
    </row>
    <row r="1629" spans="1:65" s="14" customFormat="1" ht="11.25">
      <c r="B1629" s="205"/>
      <c r="C1629" s="206"/>
      <c r="D1629" s="196" t="s">
        <v>162</v>
      </c>
      <c r="E1629" s="207" t="s">
        <v>1</v>
      </c>
      <c r="F1629" s="208" t="s">
        <v>82</v>
      </c>
      <c r="G1629" s="206"/>
      <c r="H1629" s="209">
        <v>1</v>
      </c>
      <c r="I1629" s="210"/>
      <c r="J1629" s="206"/>
      <c r="K1629" s="206"/>
      <c r="L1629" s="211"/>
      <c r="M1629" s="212"/>
      <c r="N1629" s="213"/>
      <c r="O1629" s="213"/>
      <c r="P1629" s="213"/>
      <c r="Q1629" s="213"/>
      <c r="R1629" s="213"/>
      <c r="S1629" s="213"/>
      <c r="T1629" s="214"/>
      <c r="AT1629" s="215" t="s">
        <v>162</v>
      </c>
      <c r="AU1629" s="215" t="s">
        <v>84</v>
      </c>
      <c r="AV1629" s="14" t="s">
        <v>84</v>
      </c>
      <c r="AW1629" s="14" t="s">
        <v>32</v>
      </c>
      <c r="AX1629" s="14" t="s">
        <v>77</v>
      </c>
      <c r="AY1629" s="215" t="s">
        <v>150</v>
      </c>
    </row>
    <row r="1630" spans="1:65" s="13" customFormat="1" ht="11.25">
      <c r="B1630" s="194"/>
      <c r="C1630" s="195"/>
      <c r="D1630" s="196" t="s">
        <v>162</v>
      </c>
      <c r="E1630" s="197" t="s">
        <v>1</v>
      </c>
      <c r="F1630" s="198" t="s">
        <v>814</v>
      </c>
      <c r="G1630" s="195"/>
      <c r="H1630" s="197" t="s">
        <v>1</v>
      </c>
      <c r="I1630" s="199"/>
      <c r="J1630" s="195"/>
      <c r="K1630" s="195"/>
      <c r="L1630" s="200"/>
      <c r="M1630" s="201"/>
      <c r="N1630" s="202"/>
      <c r="O1630" s="202"/>
      <c r="P1630" s="202"/>
      <c r="Q1630" s="202"/>
      <c r="R1630" s="202"/>
      <c r="S1630" s="202"/>
      <c r="T1630" s="203"/>
      <c r="AT1630" s="204" t="s">
        <v>162</v>
      </c>
      <c r="AU1630" s="204" t="s">
        <v>84</v>
      </c>
      <c r="AV1630" s="13" t="s">
        <v>82</v>
      </c>
      <c r="AW1630" s="13" t="s">
        <v>32</v>
      </c>
      <c r="AX1630" s="13" t="s">
        <v>77</v>
      </c>
      <c r="AY1630" s="204" t="s">
        <v>150</v>
      </c>
    </row>
    <row r="1631" spans="1:65" s="14" customFormat="1" ht="11.25">
      <c r="B1631" s="205"/>
      <c r="C1631" s="206"/>
      <c r="D1631" s="196" t="s">
        <v>162</v>
      </c>
      <c r="E1631" s="207" t="s">
        <v>1</v>
      </c>
      <c r="F1631" s="208" t="s">
        <v>84</v>
      </c>
      <c r="G1631" s="206"/>
      <c r="H1631" s="209">
        <v>2</v>
      </c>
      <c r="I1631" s="210"/>
      <c r="J1631" s="206"/>
      <c r="K1631" s="206"/>
      <c r="L1631" s="211"/>
      <c r="M1631" s="212"/>
      <c r="N1631" s="213"/>
      <c r="O1631" s="213"/>
      <c r="P1631" s="213"/>
      <c r="Q1631" s="213"/>
      <c r="R1631" s="213"/>
      <c r="S1631" s="213"/>
      <c r="T1631" s="214"/>
      <c r="AT1631" s="215" t="s">
        <v>162</v>
      </c>
      <c r="AU1631" s="215" t="s">
        <v>84</v>
      </c>
      <c r="AV1631" s="14" t="s">
        <v>84</v>
      </c>
      <c r="AW1631" s="14" t="s">
        <v>32</v>
      </c>
      <c r="AX1631" s="14" t="s">
        <v>77</v>
      </c>
      <c r="AY1631" s="215" t="s">
        <v>150</v>
      </c>
    </row>
    <row r="1632" spans="1:65" s="15" customFormat="1" ht="11.25">
      <c r="B1632" s="216"/>
      <c r="C1632" s="217"/>
      <c r="D1632" s="196" t="s">
        <v>162</v>
      </c>
      <c r="E1632" s="218" t="s">
        <v>1</v>
      </c>
      <c r="F1632" s="219" t="s">
        <v>166</v>
      </c>
      <c r="G1632" s="217"/>
      <c r="H1632" s="220">
        <v>10</v>
      </c>
      <c r="I1632" s="221"/>
      <c r="J1632" s="217"/>
      <c r="K1632" s="217"/>
      <c r="L1632" s="222"/>
      <c r="M1632" s="223"/>
      <c r="N1632" s="224"/>
      <c r="O1632" s="224"/>
      <c r="P1632" s="224"/>
      <c r="Q1632" s="224"/>
      <c r="R1632" s="224"/>
      <c r="S1632" s="224"/>
      <c r="T1632" s="225"/>
      <c r="AT1632" s="226" t="s">
        <v>162</v>
      </c>
      <c r="AU1632" s="226" t="s">
        <v>84</v>
      </c>
      <c r="AV1632" s="15" t="s">
        <v>157</v>
      </c>
      <c r="AW1632" s="15" t="s">
        <v>32</v>
      </c>
      <c r="AX1632" s="15" t="s">
        <v>82</v>
      </c>
      <c r="AY1632" s="226" t="s">
        <v>150</v>
      </c>
    </row>
    <row r="1633" spans="1:65" s="2" customFormat="1" ht="16.5" customHeight="1">
      <c r="A1633" s="34"/>
      <c r="B1633" s="35"/>
      <c r="C1633" s="227" t="s">
        <v>2576</v>
      </c>
      <c r="D1633" s="227" t="s">
        <v>224</v>
      </c>
      <c r="E1633" s="228" t="s">
        <v>2567</v>
      </c>
      <c r="F1633" s="229" t="s">
        <v>2568</v>
      </c>
      <c r="G1633" s="230" t="s">
        <v>182</v>
      </c>
      <c r="H1633" s="231">
        <v>10</v>
      </c>
      <c r="I1633" s="232"/>
      <c r="J1633" s="233">
        <f>ROUND(I1633*H1633,2)</f>
        <v>0</v>
      </c>
      <c r="K1633" s="229" t="s">
        <v>156</v>
      </c>
      <c r="L1633" s="234"/>
      <c r="M1633" s="235" t="s">
        <v>1</v>
      </c>
      <c r="N1633" s="236" t="s">
        <v>42</v>
      </c>
      <c r="O1633" s="71"/>
      <c r="P1633" s="190">
        <f>O1633*H1633</f>
        <v>0</v>
      </c>
      <c r="Q1633" s="190">
        <v>2.3999999999999998E-3</v>
      </c>
      <c r="R1633" s="190">
        <f>Q1633*H1633</f>
        <v>2.3999999999999997E-2</v>
      </c>
      <c r="S1633" s="190">
        <v>0</v>
      </c>
      <c r="T1633" s="191">
        <f>S1633*H1633</f>
        <v>0</v>
      </c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  <c r="AR1633" s="192" t="s">
        <v>326</v>
      </c>
      <c r="AT1633" s="192" t="s">
        <v>224</v>
      </c>
      <c r="AU1633" s="192" t="s">
        <v>84</v>
      </c>
      <c r="AY1633" s="17" t="s">
        <v>150</v>
      </c>
      <c r="BE1633" s="193">
        <f>IF(N1633="základní",J1633,0)</f>
        <v>0</v>
      </c>
      <c r="BF1633" s="193">
        <f>IF(N1633="snížená",J1633,0)</f>
        <v>0</v>
      </c>
      <c r="BG1633" s="193">
        <f>IF(N1633="zákl. přenesená",J1633,0)</f>
        <v>0</v>
      </c>
      <c r="BH1633" s="193">
        <f>IF(N1633="sníž. přenesená",J1633,0)</f>
        <v>0</v>
      </c>
      <c r="BI1633" s="193">
        <f>IF(N1633="nulová",J1633,0)</f>
        <v>0</v>
      </c>
      <c r="BJ1633" s="17" t="s">
        <v>82</v>
      </c>
      <c r="BK1633" s="193">
        <f>ROUND(I1633*H1633,2)</f>
        <v>0</v>
      </c>
      <c r="BL1633" s="17" t="s">
        <v>234</v>
      </c>
      <c r="BM1633" s="192" t="s">
        <v>2577</v>
      </c>
    </row>
    <row r="1634" spans="1:65" s="2" customFormat="1" ht="16.5" customHeight="1">
      <c r="A1634" s="34"/>
      <c r="B1634" s="35"/>
      <c r="C1634" s="181" t="s">
        <v>2578</v>
      </c>
      <c r="D1634" s="181" t="s">
        <v>152</v>
      </c>
      <c r="E1634" s="182" t="s">
        <v>2579</v>
      </c>
      <c r="F1634" s="183" t="s">
        <v>2580</v>
      </c>
      <c r="G1634" s="184" t="s">
        <v>182</v>
      </c>
      <c r="H1634" s="185">
        <v>5</v>
      </c>
      <c r="I1634" s="186"/>
      <c r="J1634" s="187">
        <f>ROUND(I1634*H1634,2)</f>
        <v>0</v>
      </c>
      <c r="K1634" s="183" t="s">
        <v>156</v>
      </c>
      <c r="L1634" s="39"/>
      <c r="M1634" s="188" t="s">
        <v>1</v>
      </c>
      <c r="N1634" s="189" t="s">
        <v>42</v>
      </c>
      <c r="O1634" s="71"/>
      <c r="P1634" s="190">
        <f>O1634*H1634</f>
        <v>0</v>
      </c>
      <c r="Q1634" s="190">
        <v>0</v>
      </c>
      <c r="R1634" s="190">
        <f>Q1634*H1634</f>
        <v>0</v>
      </c>
      <c r="S1634" s="190">
        <v>0</v>
      </c>
      <c r="T1634" s="191">
        <f>S1634*H1634</f>
        <v>0</v>
      </c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  <c r="AR1634" s="192" t="s">
        <v>234</v>
      </c>
      <c r="AT1634" s="192" t="s">
        <v>152</v>
      </c>
      <c r="AU1634" s="192" t="s">
        <v>84</v>
      </c>
      <c r="AY1634" s="17" t="s">
        <v>150</v>
      </c>
      <c r="BE1634" s="193">
        <f>IF(N1634="základní",J1634,0)</f>
        <v>0</v>
      </c>
      <c r="BF1634" s="193">
        <f>IF(N1634="snížená",J1634,0)</f>
        <v>0</v>
      </c>
      <c r="BG1634" s="193">
        <f>IF(N1634="zákl. přenesená",J1634,0)</f>
        <v>0</v>
      </c>
      <c r="BH1634" s="193">
        <f>IF(N1634="sníž. přenesená",J1634,0)</f>
        <v>0</v>
      </c>
      <c r="BI1634" s="193">
        <f>IF(N1634="nulová",J1634,0)</f>
        <v>0</v>
      </c>
      <c r="BJ1634" s="17" t="s">
        <v>82</v>
      </c>
      <c r="BK1634" s="193">
        <f>ROUND(I1634*H1634,2)</f>
        <v>0</v>
      </c>
      <c r="BL1634" s="17" t="s">
        <v>234</v>
      </c>
      <c r="BM1634" s="192" t="s">
        <v>2581</v>
      </c>
    </row>
    <row r="1635" spans="1:65" s="2" customFormat="1" ht="16.5" customHeight="1">
      <c r="A1635" s="34"/>
      <c r="B1635" s="35"/>
      <c r="C1635" s="227" t="s">
        <v>2582</v>
      </c>
      <c r="D1635" s="227" t="s">
        <v>224</v>
      </c>
      <c r="E1635" s="228" t="s">
        <v>2583</v>
      </c>
      <c r="F1635" s="229" t="s">
        <v>2584</v>
      </c>
      <c r="G1635" s="230" t="s">
        <v>182</v>
      </c>
      <c r="H1635" s="231">
        <v>5</v>
      </c>
      <c r="I1635" s="232"/>
      <c r="J1635" s="233">
        <f>ROUND(I1635*H1635,2)</f>
        <v>0</v>
      </c>
      <c r="K1635" s="229" t="s">
        <v>156</v>
      </c>
      <c r="L1635" s="234"/>
      <c r="M1635" s="235" t="s">
        <v>1</v>
      </c>
      <c r="N1635" s="236" t="s">
        <v>42</v>
      </c>
      <c r="O1635" s="71"/>
      <c r="P1635" s="190">
        <f>O1635*H1635</f>
        <v>0</v>
      </c>
      <c r="Q1635" s="190">
        <v>2.1000000000000001E-4</v>
      </c>
      <c r="R1635" s="190">
        <f>Q1635*H1635</f>
        <v>1.0500000000000002E-3</v>
      </c>
      <c r="S1635" s="190">
        <v>0</v>
      </c>
      <c r="T1635" s="191">
        <f>S1635*H1635</f>
        <v>0</v>
      </c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R1635" s="192" t="s">
        <v>326</v>
      </c>
      <c r="AT1635" s="192" t="s">
        <v>224</v>
      </c>
      <c r="AU1635" s="192" t="s">
        <v>84</v>
      </c>
      <c r="AY1635" s="17" t="s">
        <v>150</v>
      </c>
      <c r="BE1635" s="193">
        <f>IF(N1635="základní",J1635,0)</f>
        <v>0</v>
      </c>
      <c r="BF1635" s="193">
        <f>IF(N1635="snížená",J1635,0)</f>
        <v>0</v>
      </c>
      <c r="BG1635" s="193">
        <f>IF(N1635="zákl. přenesená",J1635,0)</f>
        <v>0</v>
      </c>
      <c r="BH1635" s="193">
        <f>IF(N1635="sníž. přenesená",J1635,0)</f>
        <v>0</v>
      </c>
      <c r="BI1635" s="193">
        <f>IF(N1635="nulová",J1635,0)</f>
        <v>0</v>
      </c>
      <c r="BJ1635" s="17" t="s">
        <v>82</v>
      </c>
      <c r="BK1635" s="193">
        <f>ROUND(I1635*H1635,2)</f>
        <v>0</v>
      </c>
      <c r="BL1635" s="17" t="s">
        <v>234</v>
      </c>
      <c r="BM1635" s="192" t="s">
        <v>2585</v>
      </c>
    </row>
    <row r="1636" spans="1:65" s="2" customFormat="1" ht="16.5" customHeight="1">
      <c r="A1636" s="34"/>
      <c r="B1636" s="35"/>
      <c r="C1636" s="181" t="s">
        <v>2586</v>
      </c>
      <c r="D1636" s="181" t="s">
        <v>152</v>
      </c>
      <c r="E1636" s="182" t="s">
        <v>2587</v>
      </c>
      <c r="F1636" s="183" t="s">
        <v>2588</v>
      </c>
      <c r="G1636" s="184" t="s">
        <v>182</v>
      </c>
      <c r="H1636" s="185">
        <v>5</v>
      </c>
      <c r="I1636" s="186"/>
      <c r="J1636" s="187">
        <f>ROUND(I1636*H1636,2)</f>
        <v>0</v>
      </c>
      <c r="K1636" s="183" t="s">
        <v>156</v>
      </c>
      <c r="L1636" s="39"/>
      <c r="M1636" s="188" t="s">
        <v>1</v>
      </c>
      <c r="N1636" s="189" t="s">
        <v>42</v>
      </c>
      <c r="O1636" s="71"/>
      <c r="P1636" s="190">
        <f>O1636*H1636</f>
        <v>0</v>
      </c>
      <c r="Q1636" s="190">
        <v>0</v>
      </c>
      <c r="R1636" s="190">
        <f>Q1636*H1636</f>
        <v>0</v>
      </c>
      <c r="S1636" s="190">
        <v>0</v>
      </c>
      <c r="T1636" s="191">
        <f>S1636*H1636</f>
        <v>0</v>
      </c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  <c r="AR1636" s="192" t="s">
        <v>234</v>
      </c>
      <c r="AT1636" s="192" t="s">
        <v>152</v>
      </c>
      <c r="AU1636" s="192" t="s">
        <v>84</v>
      </c>
      <c r="AY1636" s="17" t="s">
        <v>150</v>
      </c>
      <c r="BE1636" s="193">
        <f>IF(N1636="základní",J1636,0)</f>
        <v>0</v>
      </c>
      <c r="BF1636" s="193">
        <f>IF(N1636="snížená",J1636,0)</f>
        <v>0</v>
      </c>
      <c r="BG1636" s="193">
        <f>IF(N1636="zákl. přenesená",J1636,0)</f>
        <v>0</v>
      </c>
      <c r="BH1636" s="193">
        <f>IF(N1636="sníž. přenesená",J1636,0)</f>
        <v>0</v>
      </c>
      <c r="BI1636" s="193">
        <f>IF(N1636="nulová",J1636,0)</f>
        <v>0</v>
      </c>
      <c r="BJ1636" s="17" t="s">
        <v>82</v>
      </c>
      <c r="BK1636" s="193">
        <f>ROUND(I1636*H1636,2)</f>
        <v>0</v>
      </c>
      <c r="BL1636" s="17" t="s">
        <v>234</v>
      </c>
      <c r="BM1636" s="192" t="s">
        <v>2589</v>
      </c>
    </row>
    <row r="1637" spans="1:65" s="13" customFormat="1" ht="11.25">
      <c r="B1637" s="194"/>
      <c r="C1637" s="195"/>
      <c r="D1637" s="196" t="s">
        <v>162</v>
      </c>
      <c r="E1637" s="197" t="s">
        <v>1</v>
      </c>
      <c r="F1637" s="198" t="s">
        <v>781</v>
      </c>
      <c r="G1637" s="195"/>
      <c r="H1637" s="197" t="s">
        <v>1</v>
      </c>
      <c r="I1637" s="199"/>
      <c r="J1637" s="195"/>
      <c r="K1637" s="195"/>
      <c r="L1637" s="200"/>
      <c r="M1637" s="201"/>
      <c r="N1637" s="202"/>
      <c r="O1637" s="202"/>
      <c r="P1637" s="202"/>
      <c r="Q1637" s="202"/>
      <c r="R1637" s="202"/>
      <c r="S1637" s="202"/>
      <c r="T1637" s="203"/>
      <c r="AT1637" s="204" t="s">
        <v>162</v>
      </c>
      <c r="AU1637" s="204" t="s">
        <v>84</v>
      </c>
      <c r="AV1637" s="13" t="s">
        <v>82</v>
      </c>
      <c r="AW1637" s="13" t="s">
        <v>32</v>
      </c>
      <c r="AX1637" s="13" t="s">
        <v>77</v>
      </c>
      <c r="AY1637" s="204" t="s">
        <v>150</v>
      </c>
    </row>
    <row r="1638" spans="1:65" s="14" customFormat="1" ht="11.25">
      <c r="B1638" s="205"/>
      <c r="C1638" s="206"/>
      <c r="D1638" s="196" t="s">
        <v>162</v>
      </c>
      <c r="E1638" s="207" t="s">
        <v>1</v>
      </c>
      <c r="F1638" s="208" t="s">
        <v>84</v>
      </c>
      <c r="G1638" s="206"/>
      <c r="H1638" s="209">
        <v>2</v>
      </c>
      <c r="I1638" s="210"/>
      <c r="J1638" s="206"/>
      <c r="K1638" s="206"/>
      <c r="L1638" s="211"/>
      <c r="M1638" s="212"/>
      <c r="N1638" s="213"/>
      <c r="O1638" s="213"/>
      <c r="P1638" s="213"/>
      <c r="Q1638" s="213"/>
      <c r="R1638" s="213"/>
      <c r="S1638" s="213"/>
      <c r="T1638" s="214"/>
      <c r="AT1638" s="215" t="s">
        <v>162</v>
      </c>
      <c r="AU1638" s="215" t="s">
        <v>84</v>
      </c>
      <c r="AV1638" s="14" t="s">
        <v>84</v>
      </c>
      <c r="AW1638" s="14" t="s">
        <v>32</v>
      </c>
      <c r="AX1638" s="14" t="s">
        <v>77</v>
      </c>
      <c r="AY1638" s="215" t="s">
        <v>150</v>
      </c>
    </row>
    <row r="1639" spans="1:65" s="13" customFormat="1" ht="11.25">
      <c r="B1639" s="194"/>
      <c r="C1639" s="195"/>
      <c r="D1639" s="196" t="s">
        <v>162</v>
      </c>
      <c r="E1639" s="197" t="s">
        <v>1</v>
      </c>
      <c r="F1639" s="198" t="s">
        <v>783</v>
      </c>
      <c r="G1639" s="195"/>
      <c r="H1639" s="197" t="s">
        <v>1</v>
      </c>
      <c r="I1639" s="199"/>
      <c r="J1639" s="195"/>
      <c r="K1639" s="195"/>
      <c r="L1639" s="200"/>
      <c r="M1639" s="201"/>
      <c r="N1639" s="202"/>
      <c r="O1639" s="202"/>
      <c r="P1639" s="202"/>
      <c r="Q1639" s="202"/>
      <c r="R1639" s="202"/>
      <c r="S1639" s="202"/>
      <c r="T1639" s="203"/>
      <c r="AT1639" s="204" t="s">
        <v>162</v>
      </c>
      <c r="AU1639" s="204" t="s">
        <v>84</v>
      </c>
      <c r="AV1639" s="13" t="s">
        <v>82</v>
      </c>
      <c r="AW1639" s="13" t="s">
        <v>32</v>
      </c>
      <c r="AX1639" s="13" t="s">
        <v>77</v>
      </c>
      <c r="AY1639" s="204" t="s">
        <v>150</v>
      </c>
    </row>
    <row r="1640" spans="1:65" s="14" customFormat="1" ht="11.25">
      <c r="B1640" s="205"/>
      <c r="C1640" s="206"/>
      <c r="D1640" s="196" t="s">
        <v>162</v>
      </c>
      <c r="E1640" s="207" t="s">
        <v>1</v>
      </c>
      <c r="F1640" s="208" t="s">
        <v>82</v>
      </c>
      <c r="G1640" s="206"/>
      <c r="H1640" s="209">
        <v>1</v>
      </c>
      <c r="I1640" s="210"/>
      <c r="J1640" s="206"/>
      <c r="K1640" s="206"/>
      <c r="L1640" s="211"/>
      <c r="M1640" s="212"/>
      <c r="N1640" s="213"/>
      <c r="O1640" s="213"/>
      <c r="P1640" s="213"/>
      <c r="Q1640" s="213"/>
      <c r="R1640" s="213"/>
      <c r="S1640" s="213"/>
      <c r="T1640" s="214"/>
      <c r="AT1640" s="215" t="s">
        <v>162</v>
      </c>
      <c r="AU1640" s="215" t="s">
        <v>84</v>
      </c>
      <c r="AV1640" s="14" t="s">
        <v>84</v>
      </c>
      <c r="AW1640" s="14" t="s">
        <v>32</v>
      </c>
      <c r="AX1640" s="14" t="s">
        <v>77</v>
      </c>
      <c r="AY1640" s="215" t="s">
        <v>150</v>
      </c>
    </row>
    <row r="1641" spans="1:65" s="13" customFormat="1" ht="11.25">
      <c r="B1641" s="194"/>
      <c r="C1641" s="195"/>
      <c r="D1641" s="196" t="s">
        <v>162</v>
      </c>
      <c r="E1641" s="197" t="s">
        <v>1</v>
      </c>
      <c r="F1641" s="198" t="s">
        <v>785</v>
      </c>
      <c r="G1641" s="195"/>
      <c r="H1641" s="197" t="s">
        <v>1</v>
      </c>
      <c r="I1641" s="199"/>
      <c r="J1641" s="195"/>
      <c r="K1641" s="195"/>
      <c r="L1641" s="200"/>
      <c r="M1641" s="201"/>
      <c r="N1641" s="202"/>
      <c r="O1641" s="202"/>
      <c r="P1641" s="202"/>
      <c r="Q1641" s="202"/>
      <c r="R1641" s="202"/>
      <c r="S1641" s="202"/>
      <c r="T1641" s="203"/>
      <c r="AT1641" s="204" t="s">
        <v>162</v>
      </c>
      <c r="AU1641" s="204" t="s">
        <v>84</v>
      </c>
      <c r="AV1641" s="13" t="s">
        <v>82</v>
      </c>
      <c r="AW1641" s="13" t="s">
        <v>32</v>
      </c>
      <c r="AX1641" s="13" t="s">
        <v>77</v>
      </c>
      <c r="AY1641" s="204" t="s">
        <v>150</v>
      </c>
    </row>
    <row r="1642" spans="1:65" s="14" customFormat="1" ht="11.25">
      <c r="B1642" s="205"/>
      <c r="C1642" s="206"/>
      <c r="D1642" s="196" t="s">
        <v>162</v>
      </c>
      <c r="E1642" s="207" t="s">
        <v>1</v>
      </c>
      <c r="F1642" s="208" t="s">
        <v>84</v>
      </c>
      <c r="G1642" s="206"/>
      <c r="H1642" s="209">
        <v>2</v>
      </c>
      <c r="I1642" s="210"/>
      <c r="J1642" s="206"/>
      <c r="K1642" s="206"/>
      <c r="L1642" s="211"/>
      <c r="M1642" s="212"/>
      <c r="N1642" s="213"/>
      <c r="O1642" s="213"/>
      <c r="P1642" s="213"/>
      <c r="Q1642" s="213"/>
      <c r="R1642" s="213"/>
      <c r="S1642" s="213"/>
      <c r="T1642" s="214"/>
      <c r="AT1642" s="215" t="s">
        <v>162</v>
      </c>
      <c r="AU1642" s="215" t="s">
        <v>84</v>
      </c>
      <c r="AV1642" s="14" t="s">
        <v>84</v>
      </c>
      <c r="AW1642" s="14" t="s">
        <v>32</v>
      </c>
      <c r="AX1642" s="14" t="s">
        <v>77</v>
      </c>
      <c r="AY1642" s="215" t="s">
        <v>150</v>
      </c>
    </row>
    <row r="1643" spans="1:65" s="15" customFormat="1" ht="11.25">
      <c r="B1643" s="216"/>
      <c r="C1643" s="217"/>
      <c r="D1643" s="196" t="s">
        <v>162</v>
      </c>
      <c r="E1643" s="218" t="s">
        <v>1</v>
      </c>
      <c r="F1643" s="219" t="s">
        <v>166</v>
      </c>
      <c r="G1643" s="217"/>
      <c r="H1643" s="220">
        <v>5</v>
      </c>
      <c r="I1643" s="221"/>
      <c r="J1643" s="217"/>
      <c r="K1643" s="217"/>
      <c r="L1643" s="222"/>
      <c r="M1643" s="223"/>
      <c r="N1643" s="224"/>
      <c r="O1643" s="224"/>
      <c r="P1643" s="224"/>
      <c r="Q1643" s="224"/>
      <c r="R1643" s="224"/>
      <c r="S1643" s="224"/>
      <c r="T1643" s="225"/>
      <c r="AT1643" s="226" t="s">
        <v>162</v>
      </c>
      <c r="AU1643" s="226" t="s">
        <v>84</v>
      </c>
      <c r="AV1643" s="15" t="s">
        <v>157</v>
      </c>
      <c r="AW1643" s="15" t="s">
        <v>32</v>
      </c>
      <c r="AX1643" s="15" t="s">
        <v>82</v>
      </c>
      <c r="AY1643" s="226" t="s">
        <v>150</v>
      </c>
    </row>
    <row r="1644" spans="1:65" s="2" customFormat="1" ht="21.75" customHeight="1">
      <c r="A1644" s="34"/>
      <c r="B1644" s="35"/>
      <c r="C1644" s="227" t="s">
        <v>2590</v>
      </c>
      <c r="D1644" s="227" t="s">
        <v>224</v>
      </c>
      <c r="E1644" s="228" t="s">
        <v>2591</v>
      </c>
      <c r="F1644" s="229" t="s">
        <v>2592</v>
      </c>
      <c r="G1644" s="230" t="s">
        <v>182</v>
      </c>
      <c r="H1644" s="231">
        <v>5</v>
      </c>
      <c r="I1644" s="232"/>
      <c r="J1644" s="233">
        <f>ROUND(I1644*H1644,2)</f>
        <v>0</v>
      </c>
      <c r="K1644" s="229" t="s">
        <v>156</v>
      </c>
      <c r="L1644" s="234"/>
      <c r="M1644" s="235" t="s">
        <v>1</v>
      </c>
      <c r="N1644" s="236" t="s">
        <v>42</v>
      </c>
      <c r="O1644" s="71"/>
      <c r="P1644" s="190">
        <f>O1644*H1644</f>
        <v>0</v>
      </c>
      <c r="Q1644" s="190">
        <v>2.5000000000000001E-4</v>
      </c>
      <c r="R1644" s="190">
        <f>Q1644*H1644</f>
        <v>1.25E-3</v>
      </c>
      <c r="S1644" s="190">
        <v>0</v>
      </c>
      <c r="T1644" s="191">
        <f>S1644*H1644</f>
        <v>0</v>
      </c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  <c r="AE1644" s="34"/>
      <c r="AR1644" s="192" t="s">
        <v>326</v>
      </c>
      <c r="AT1644" s="192" t="s">
        <v>224</v>
      </c>
      <c r="AU1644" s="192" t="s">
        <v>84</v>
      </c>
      <c r="AY1644" s="17" t="s">
        <v>150</v>
      </c>
      <c r="BE1644" s="193">
        <f>IF(N1644="základní",J1644,0)</f>
        <v>0</v>
      </c>
      <c r="BF1644" s="193">
        <f>IF(N1644="snížená",J1644,0)</f>
        <v>0</v>
      </c>
      <c r="BG1644" s="193">
        <f>IF(N1644="zákl. přenesená",J1644,0)</f>
        <v>0</v>
      </c>
      <c r="BH1644" s="193">
        <f>IF(N1644="sníž. přenesená",J1644,0)</f>
        <v>0</v>
      </c>
      <c r="BI1644" s="193">
        <f>IF(N1644="nulová",J1644,0)</f>
        <v>0</v>
      </c>
      <c r="BJ1644" s="17" t="s">
        <v>82</v>
      </c>
      <c r="BK1644" s="193">
        <f>ROUND(I1644*H1644,2)</f>
        <v>0</v>
      </c>
      <c r="BL1644" s="17" t="s">
        <v>234</v>
      </c>
      <c r="BM1644" s="192" t="s">
        <v>2593</v>
      </c>
    </row>
    <row r="1645" spans="1:65" s="2" customFormat="1" ht="21.75" customHeight="1">
      <c r="A1645" s="34"/>
      <c r="B1645" s="35"/>
      <c r="C1645" s="181" t="s">
        <v>2594</v>
      </c>
      <c r="D1645" s="181" t="s">
        <v>152</v>
      </c>
      <c r="E1645" s="182" t="s">
        <v>2595</v>
      </c>
      <c r="F1645" s="183" t="s">
        <v>2596</v>
      </c>
      <c r="G1645" s="184" t="s">
        <v>182</v>
      </c>
      <c r="H1645" s="185">
        <v>17</v>
      </c>
      <c r="I1645" s="186"/>
      <c r="J1645" s="187">
        <f>ROUND(I1645*H1645,2)</f>
        <v>0</v>
      </c>
      <c r="K1645" s="183" t="s">
        <v>156</v>
      </c>
      <c r="L1645" s="39"/>
      <c r="M1645" s="188" t="s">
        <v>1</v>
      </c>
      <c r="N1645" s="189" t="s">
        <v>42</v>
      </c>
      <c r="O1645" s="71"/>
      <c r="P1645" s="190">
        <f>O1645*H1645</f>
        <v>0</v>
      </c>
      <c r="Q1645" s="190">
        <v>0</v>
      </c>
      <c r="R1645" s="190">
        <f>Q1645*H1645</f>
        <v>0</v>
      </c>
      <c r="S1645" s="190">
        <v>0</v>
      </c>
      <c r="T1645" s="191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192" t="s">
        <v>234</v>
      </c>
      <c r="AT1645" s="192" t="s">
        <v>152</v>
      </c>
      <c r="AU1645" s="192" t="s">
        <v>84</v>
      </c>
      <c r="AY1645" s="17" t="s">
        <v>150</v>
      </c>
      <c r="BE1645" s="193">
        <f>IF(N1645="základní",J1645,0)</f>
        <v>0</v>
      </c>
      <c r="BF1645" s="193">
        <f>IF(N1645="snížená",J1645,0)</f>
        <v>0</v>
      </c>
      <c r="BG1645" s="193">
        <f>IF(N1645="zákl. přenesená",J1645,0)</f>
        <v>0</v>
      </c>
      <c r="BH1645" s="193">
        <f>IF(N1645="sníž. přenesená",J1645,0)</f>
        <v>0</v>
      </c>
      <c r="BI1645" s="193">
        <f>IF(N1645="nulová",J1645,0)</f>
        <v>0</v>
      </c>
      <c r="BJ1645" s="17" t="s">
        <v>82</v>
      </c>
      <c r="BK1645" s="193">
        <f>ROUND(I1645*H1645,2)</f>
        <v>0</v>
      </c>
      <c r="BL1645" s="17" t="s">
        <v>234</v>
      </c>
      <c r="BM1645" s="192" t="s">
        <v>2597</v>
      </c>
    </row>
    <row r="1646" spans="1:65" s="13" customFormat="1" ht="11.25">
      <c r="B1646" s="194"/>
      <c r="C1646" s="195"/>
      <c r="D1646" s="196" t="s">
        <v>162</v>
      </c>
      <c r="E1646" s="197" t="s">
        <v>1</v>
      </c>
      <c r="F1646" s="198" t="s">
        <v>2542</v>
      </c>
      <c r="G1646" s="195"/>
      <c r="H1646" s="197" t="s">
        <v>1</v>
      </c>
      <c r="I1646" s="199"/>
      <c r="J1646" s="195"/>
      <c r="K1646" s="195"/>
      <c r="L1646" s="200"/>
      <c r="M1646" s="201"/>
      <c r="N1646" s="202"/>
      <c r="O1646" s="202"/>
      <c r="P1646" s="202"/>
      <c r="Q1646" s="202"/>
      <c r="R1646" s="202"/>
      <c r="S1646" s="202"/>
      <c r="T1646" s="203"/>
      <c r="AT1646" s="204" t="s">
        <v>162</v>
      </c>
      <c r="AU1646" s="204" t="s">
        <v>84</v>
      </c>
      <c r="AV1646" s="13" t="s">
        <v>82</v>
      </c>
      <c r="AW1646" s="13" t="s">
        <v>32</v>
      </c>
      <c r="AX1646" s="13" t="s">
        <v>77</v>
      </c>
      <c r="AY1646" s="204" t="s">
        <v>150</v>
      </c>
    </row>
    <row r="1647" spans="1:65" s="14" customFormat="1" ht="11.25">
      <c r="B1647" s="205"/>
      <c r="C1647" s="206"/>
      <c r="D1647" s="196" t="s">
        <v>162</v>
      </c>
      <c r="E1647" s="207" t="s">
        <v>1</v>
      </c>
      <c r="F1647" s="208" t="s">
        <v>84</v>
      </c>
      <c r="G1647" s="206"/>
      <c r="H1647" s="209">
        <v>2</v>
      </c>
      <c r="I1647" s="210"/>
      <c r="J1647" s="206"/>
      <c r="K1647" s="206"/>
      <c r="L1647" s="211"/>
      <c r="M1647" s="212"/>
      <c r="N1647" s="213"/>
      <c r="O1647" s="213"/>
      <c r="P1647" s="213"/>
      <c r="Q1647" s="213"/>
      <c r="R1647" s="213"/>
      <c r="S1647" s="213"/>
      <c r="T1647" s="214"/>
      <c r="AT1647" s="215" t="s">
        <v>162</v>
      </c>
      <c r="AU1647" s="215" t="s">
        <v>84</v>
      </c>
      <c r="AV1647" s="14" t="s">
        <v>84</v>
      </c>
      <c r="AW1647" s="14" t="s">
        <v>32</v>
      </c>
      <c r="AX1647" s="14" t="s">
        <v>77</v>
      </c>
      <c r="AY1647" s="215" t="s">
        <v>150</v>
      </c>
    </row>
    <row r="1648" spans="1:65" s="13" customFormat="1" ht="11.25">
      <c r="B1648" s="194"/>
      <c r="C1648" s="195"/>
      <c r="D1648" s="196" t="s">
        <v>162</v>
      </c>
      <c r="E1648" s="197" t="s">
        <v>1</v>
      </c>
      <c r="F1648" s="198" t="s">
        <v>810</v>
      </c>
      <c r="G1648" s="195"/>
      <c r="H1648" s="197" t="s">
        <v>1</v>
      </c>
      <c r="I1648" s="199"/>
      <c r="J1648" s="195"/>
      <c r="K1648" s="195"/>
      <c r="L1648" s="200"/>
      <c r="M1648" s="201"/>
      <c r="N1648" s="202"/>
      <c r="O1648" s="202"/>
      <c r="P1648" s="202"/>
      <c r="Q1648" s="202"/>
      <c r="R1648" s="202"/>
      <c r="S1648" s="202"/>
      <c r="T1648" s="203"/>
      <c r="AT1648" s="204" t="s">
        <v>162</v>
      </c>
      <c r="AU1648" s="204" t="s">
        <v>84</v>
      </c>
      <c r="AV1648" s="13" t="s">
        <v>82</v>
      </c>
      <c r="AW1648" s="13" t="s">
        <v>32</v>
      </c>
      <c r="AX1648" s="13" t="s">
        <v>77</v>
      </c>
      <c r="AY1648" s="204" t="s">
        <v>150</v>
      </c>
    </row>
    <row r="1649" spans="2:51" s="14" customFormat="1" ht="11.25">
      <c r="B1649" s="205"/>
      <c r="C1649" s="206"/>
      <c r="D1649" s="196" t="s">
        <v>162</v>
      </c>
      <c r="E1649" s="207" t="s">
        <v>1</v>
      </c>
      <c r="F1649" s="208" t="s">
        <v>82</v>
      </c>
      <c r="G1649" s="206"/>
      <c r="H1649" s="209">
        <v>1</v>
      </c>
      <c r="I1649" s="210"/>
      <c r="J1649" s="206"/>
      <c r="K1649" s="206"/>
      <c r="L1649" s="211"/>
      <c r="M1649" s="212"/>
      <c r="N1649" s="213"/>
      <c r="O1649" s="213"/>
      <c r="P1649" s="213"/>
      <c r="Q1649" s="213"/>
      <c r="R1649" s="213"/>
      <c r="S1649" s="213"/>
      <c r="T1649" s="214"/>
      <c r="AT1649" s="215" t="s">
        <v>162</v>
      </c>
      <c r="AU1649" s="215" t="s">
        <v>84</v>
      </c>
      <c r="AV1649" s="14" t="s">
        <v>84</v>
      </c>
      <c r="AW1649" s="14" t="s">
        <v>32</v>
      </c>
      <c r="AX1649" s="14" t="s">
        <v>77</v>
      </c>
      <c r="AY1649" s="215" t="s">
        <v>150</v>
      </c>
    </row>
    <row r="1650" spans="2:51" s="13" customFormat="1" ht="11.25">
      <c r="B1650" s="194"/>
      <c r="C1650" s="195"/>
      <c r="D1650" s="196" t="s">
        <v>162</v>
      </c>
      <c r="E1650" s="197" t="s">
        <v>1</v>
      </c>
      <c r="F1650" s="198" t="s">
        <v>811</v>
      </c>
      <c r="G1650" s="195"/>
      <c r="H1650" s="197" t="s">
        <v>1</v>
      </c>
      <c r="I1650" s="199"/>
      <c r="J1650" s="195"/>
      <c r="K1650" s="195"/>
      <c r="L1650" s="200"/>
      <c r="M1650" s="201"/>
      <c r="N1650" s="202"/>
      <c r="O1650" s="202"/>
      <c r="P1650" s="202"/>
      <c r="Q1650" s="202"/>
      <c r="R1650" s="202"/>
      <c r="S1650" s="202"/>
      <c r="T1650" s="203"/>
      <c r="AT1650" s="204" t="s">
        <v>162</v>
      </c>
      <c r="AU1650" s="204" t="s">
        <v>84</v>
      </c>
      <c r="AV1650" s="13" t="s">
        <v>82</v>
      </c>
      <c r="AW1650" s="13" t="s">
        <v>32</v>
      </c>
      <c r="AX1650" s="13" t="s">
        <v>77</v>
      </c>
      <c r="AY1650" s="204" t="s">
        <v>150</v>
      </c>
    </row>
    <row r="1651" spans="2:51" s="14" customFormat="1" ht="11.25">
      <c r="B1651" s="205"/>
      <c r="C1651" s="206"/>
      <c r="D1651" s="196" t="s">
        <v>162</v>
      </c>
      <c r="E1651" s="207" t="s">
        <v>1</v>
      </c>
      <c r="F1651" s="208" t="s">
        <v>167</v>
      </c>
      <c r="G1651" s="206"/>
      <c r="H1651" s="209">
        <v>3</v>
      </c>
      <c r="I1651" s="210"/>
      <c r="J1651" s="206"/>
      <c r="K1651" s="206"/>
      <c r="L1651" s="211"/>
      <c r="M1651" s="212"/>
      <c r="N1651" s="213"/>
      <c r="O1651" s="213"/>
      <c r="P1651" s="213"/>
      <c r="Q1651" s="213"/>
      <c r="R1651" s="213"/>
      <c r="S1651" s="213"/>
      <c r="T1651" s="214"/>
      <c r="AT1651" s="215" t="s">
        <v>162</v>
      </c>
      <c r="AU1651" s="215" t="s">
        <v>84</v>
      </c>
      <c r="AV1651" s="14" t="s">
        <v>84</v>
      </c>
      <c r="AW1651" s="14" t="s">
        <v>32</v>
      </c>
      <c r="AX1651" s="14" t="s">
        <v>77</v>
      </c>
      <c r="AY1651" s="215" t="s">
        <v>150</v>
      </c>
    </row>
    <row r="1652" spans="2:51" s="13" customFormat="1" ht="11.25">
      <c r="B1652" s="194"/>
      <c r="C1652" s="195"/>
      <c r="D1652" s="196" t="s">
        <v>162</v>
      </c>
      <c r="E1652" s="197" t="s">
        <v>1</v>
      </c>
      <c r="F1652" s="198" t="s">
        <v>781</v>
      </c>
      <c r="G1652" s="195"/>
      <c r="H1652" s="197" t="s">
        <v>1</v>
      </c>
      <c r="I1652" s="199"/>
      <c r="J1652" s="195"/>
      <c r="K1652" s="195"/>
      <c r="L1652" s="200"/>
      <c r="M1652" s="201"/>
      <c r="N1652" s="202"/>
      <c r="O1652" s="202"/>
      <c r="P1652" s="202"/>
      <c r="Q1652" s="202"/>
      <c r="R1652" s="202"/>
      <c r="S1652" s="202"/>
      <c r="T1652" s="203"/>
      <c r="AT1652" s="204" t="s">
        <v>162</v>
      </c>
      <c r="AU1652" s="204" t="s">
        <v>84</v>
      </c>
      <c r="AV1652" s="13" t="s">
        <v>82</v>
      </c>
      <c r="AW1652" s="13" t="s">
        <v>32</v>
      </c>
      <c r="AX1652" s="13" t="s">
        <v>77</v>
      </c>
      <c r="AY1652" s="204" t="s">
        <v>150</v>
      </c>
    </row>
    <row r="1653" spans="2:51" s="14" customFormat="1" ht="11.25">
      <c r="B1653" s="205"/>
      <c r="C1653" s="206"/>
      <c r="D1653" s="196" t="s">
        <v>162</v>
      </c>
      <c r="E1653" s="207" t="s">
        <v>1</v>
      </c>
      <c r="F1653" s="208" t="s">
        <v>84</v>
      </c>
      <c r="G1653" s="206"/>
      <c r="H1653" s="209">
        <v>2</v>
      </c>
      <c r="I1653" s="210"/>
      <c r="J1653" s="206"/>
      <c r="K1653" s="206"/>
      <c r="L1653" s="211"/>
      <c r="M1653" s="212"/>
      <c r="N1653" s="213"/>
      <c r="O1653" s="213"/>
      <c r="P1653" s="213"/>
      <c r="Q1653" s="213"/>
      <c r="R1653" s="213"/>
      <c r="S1653" s="213"/>
      <c r="T1653" s="214"/>
      <c r="AT1653" s="215" t="s">
        <v>162</v>
      </c>
      <c r="AU1653" s="215" t="s">
        <v>84</v>
      </c>
      <c r="AV1653" s="14" t="s">
        <v>84</v>
      </c>
      <c r="AW1653" s="14" t="s">
        <v>32</v>
      </c>
      <c r="AX1653" s="14" t="s">
        <v>77</v>
      </c>
      <c r="AY1653" s="215" t="s">
        <v>150</v>
      </c>
    </row>
    <row r="1654" spans="2:51" s="13" customFormat="1" ht="11.25">
      <c r="B1654" s="194"/>
      <c r="C1654" s="195"/>
      <c r="D1654" s="196" t="s">
        <v>162</v>
      </c>
      <c r="E1654" s="197" t="s">
        <v>1</v>
      </c>
      <c r="F1654" s="198" t="s">
        <v>812</v>
      </c>
      <c r="G1654" s="195"/>
      <c r="H1654" s="197" t="s">
        <v>1</v>
      </c>
      <c r="I1654" s="199"/>
      <c r="J1654" s="195"/>
      <c r="K1654" s="195"/>
      <c r="L1654" s="200"/>
      <c r="M1654" s="201"/>
      <c r="N1654" s="202"/>
      <c r="O1654" s="202"/>
      <c r="P1654" s="202"/>
      <c r="Q1654" s="202"/>
      <c r="R1654" s="202"/>
      <c r="S1654" s="202"/>
      <c r="T1654" s="203"/>
      <c r="AT1654" s="204" t="s">
        <v>162</v>
      </c>
      <c r="AU1654" s="204" t="s">
        <v>84</v>
      </c>
      <c r="AV1654" s="13" t="s">
        <v>82</v>
      </c>
      <c r="AW1654" s="13" t="s">
        <v>32</v>
      </c>
      <c r="AX1654" s="13" t="s">
        <v>77</v>
      </c>
      <c r="AY1654" s="204" t="s">
        <v>150</v>
      </c>
    </row>
    <row r="1655" spans="2:51" s="14" customFormat="1" ht="11.25">
      <c r="B1655" s="205"/>
      <c r="C1655" s="206"/>
      <c r="D1655" s="196" t="s">
        <v>162</v>
      </c>
      <c r="E1655" s="207" t="s">
        <v>1</v>
      </c>
      <c r="F1655" s="208" t="s">
        <v>82</v>
      </c>
      <c r="G1655" s="206"/>
      <c r="H1655" s="209">
        <v>1</v>
      </c>
      <c r="I1655" s="210"/>
      <c r="J1655" s="206"/>
      <c r="K1655" s="206"/>
      <c r="L1655" s="211"/>
      <c r="M1655" s="212"/>
      <c r="N1655" s="213"/>
      <c r="O1655" s="213"/>
      <c r="P1655" s="213"/>
      <c r="Q1655" s="213"/>
      <c r="R1655" s="213"/>
      <c r="S1655" s="213"/>
      <c r="T1655" s="214"/>
      <c r="AT1655" s="215" t="s">
        <v>162</v>
      </c>
      <c r="AU1655" s="215" t="s">
        <v>84</v>
      </c>
      <c r="AV1655" s="14" t="s">
        <v>84</v>
      </c>
      <c r="AW1655" s="14" t="s">
        <v>32</v>
      </c>
      <c r="AX1655" s="14" t="s">
        <v>77</v>
      </c>
      <c r="AY1655" s="215" t="s">
        <v>150</v>
      </c>
    </row>
    <row r="1656" spans="2:51" s="13" customFormat="1" ht="11.25">
      <c r="B1656" s="194"/>
      <c r="C1656" s="195"/>
      <c r="D1656" s="196" t="s">
        <v>162</v>
      </c>
      <c r="E1656" s="197" t="s">
        <v>1</v>
      </c>
      <c r="F1656" s="198" t="s">
        <v>813</v>
      </c>
      <c r="G1656" s="195"/>
      <c r="H1656" s="197" t="s">
        <v>1</v>
      </c>
      <c r="I1656" s="199"/>
      <c r="J1656" s="195"/>
      <c r="K1656" s="195"/>
      <c r="L1656" s="200"/>
      <c r="M1656" s="201"/>
      <c r="N1656" s="202"/>
      <c r="O1656" s="202"/>
      <c r="P1656" s="202"/>
      <c r="Q1656" s="202"/>
      <c r="R1656" s="202"/>
      <c r="S1656" s="202"/>
      <c r="T1656" s="203"/>
      <c r="AT1656" s="204" t="s">
        <v>162</v>
      </c>
      <c r="AU1656" s="204" t="s">
        <v>84</v>
      </c>
      <c r="AV1656" s="13" t="s">
        <v>82</v>
      </c>
      <c r="AW1656" s="13" t="s">
        <v>32</v>
      </c>
      <c r="AX1656" s="13" t="s">
        <v>77</v>
      </c>
      <c r="AY1656" s="204" t="s">
        <v>150</v>
      </c>
    </row>
    <row r="1657" spans="2:51" s="14" customFormat="1" ht="11.25">
      <c r="B1657" s="205"/>
      <c r="C1657" s="206"/>
      <c r="D1657" s="196" t="s">
        <v>162</v>
      </c>
      <c r="E1657" s="207" t="s">
        <v>1</v>
      </c>
      <c r="F1657" s="208" t="s">
        <v>82</v>
      </c>
      <c r="G1657" s="206"/>
      <c r="H1657" s="209">
        <v>1</v>
      </c>
      <c r="I1657" s="210"/>
      <c r="J1657" s="206"/>
      <c r="K1657" s="206"/>
      <c r="L1657" s="211"/>
      <c r="M1657" s="212"/>
      <c r="N1657" s="213"/>
      <c r="O1657" s="213"/>
      <c r="P1657" s="213"/>
      <c r="Q1657" s="213"/>
      <c r="R1657" s="213"/>
      <c r="S1657" s="213"/>
      <c r="T1657" s="214"/>
      <c r="AT1657" s="215" t="s">
        <v>162</v>
      </c>
      <c r="AU1657" s="215" t="s">
        <v>84</v>
      </c>
      <c r="AV1657" s="14" t="s">
        <v>84</v>
      </c>
      <c r="AW1657" s="14" t="s">
        <v>32</v>
      </c>
      <c r="AX1657" s="14" t="s">
        <v>77</v>
      </c>
      <c r="AY1657" s="215" t="s">
        <v>150</v>
      </c>
    </row>
    <row r="1658" spans="2:51" s="13" customFormat="1" ht="11.25">
      <c r="B1658" s="194"/>
      <c r="C1658" s="195"/>
      <c r="D1658" s="196" t="s">
        <v>162</v>
      </c>
      <c r="E1658" s="197" t="s">
        <v>1</v>
      </c>
      <c r="F1658" s="198" t="s">
        <v>2598</v>
      </c>
      <c r="G1658" s="195"/>
      <c r="H1658" s="197" t="s">
        <v>1</v>
      </c>
      <c r="I1658" s="199"/>
      <c r="J1658" s="195"/>
      <c r="K1658" s="195"/>
      <c r="L1658" s="200"/>
      <c r="M1658" s="201"/>
      <c r="N1658" s="202"/>
      <c r="O1658" s="202"/>
      <c r="P1658" s="202"/>
      <c r="Q1658" s="202"/>
      <c r="R1658" s="202"/>
      <c r="S1658" s="202"/>
      <c r="T1658" s="203"/>
      <c r="AT1658" s="204" t="s">
        <v>162</v>
      </c>
      <c r="AU1658" s="204" t="s">
        <v>84</v>
      </c>
      <c r="AV1658" s="13" t="s">
        <v>82</v>
      </c>
      <c r="AW1658" s="13" t="s">
        <v>32</v>
      </c>
      <c r="AX1658" s="13" t="s">
        <v>77</v>
      </c>
      <c r="AY1658" s="204" t="s">
        <v>150</v>
      </c>
    </row>
    <row r="1659" spans="2:51" s="14" customFormat="1" ht="11.25">
      <c r="B1659" s="205"/>
      <c r="C1659" s="206"/>
      <c r="D1659" s="196" t="s">
        <v>162</v>
      </c>
      <c r="E1659" s="207" t="s">
        <v>1</v>
      </c>
      <c r="F1659" s="208" t="s">
        <v>84</v>
      </c>
      <c r="G1659" s="206"/>
      <c r="H1659" s="209">
        <v>2</v>
      </c>
      <c r="I1659" s="210"/>
      <c r="J1659" s="206"/>
      <c r="K1659" s="206"/>
      <c r="L1659" s="211"/>
      <c r="M1659" s="212"/>
      <c r="N1659" s="213"/>
      <c r="O1659" s="213"/>
      <c r="P1659" s="213"/>
      <c r="Q1659" s="213"/>
      <c r="R1659" s="213"/>
      <c r="S1659" s="213"/>
      <c r="T1659" s="214"/>
      <c r="AT1659" s="215" t="s">
        <v>162</v>
      </c>
      <c r="AU1659" s="215" t="s">
        <v>84</v>
      </c>
      <c r="AV1659" s="14" t="s">
        <v>84</v>
      </c>
      <c r="AW1659" s="14" t="s">
        <v>32</v>
      </c>
      <c r="AX1659" s="14" t="s">
        <v>77</v>
      </c>
      <c r="AY1659" s="215" t="s">
        <v>150</v>
      </c>
    </row>
    <row r="1660" spans="2:51" s="13" customFormat="1" ht="11.25">
      <c r="B1660" s="194"/>
      <c r="C1660" s="195"/>
      <c r="D1660" s="196" t="s">
        <v>162</v>
      </c>
      <c r="E1660" s="197" t="s">
        <v>1</v>
      </c>
      <c r="F1660" s="198" t="s">
        <v>784</v>
      </c>
      <c r="G1660" s="195"/>
      <c r="H1660" s="197" t="s">
        <v>1</v>
      </c>
      <c r="I1660" s="199"/>
      <c r="J1660" s="195"/>
      <c r="K1660" s="195"/>
      <c r="L1660" s="200"/>
      <c r="M1660" s="201"/>
      <c r="N1660" s="202"/>
      <c r="O1660" s="202"/>
      <c r="P1660" s="202"/>
      <c r="Q1660" s="202"/>
      <c r="R1660" s="202"/>
      <c r="S1660" s="202"/>
      <c r="T1660" s="203"/>
      <c r="AT1660" s="204" t="s">
        <v>162</v>
      </c>
      <c r="AU1660" s="204" t="s">
        <v>84</v>
      </c>
      <c r="AV1660" s="13" t="s">
        <v>82</v>
      </c>
      <c r="AW1660" s="13" t="s">
        <v>32</v>
      </c>
      <c r="AX1660" s="13" t="s">
        <v>77</v>
      </c>
      <c r="AY1660" s="204" t="s">
        <v>150</v>
      </c>
    </row>
    <row r="1661" spans="2:51" s="14" customFormat="1" ht="11.25">
      <c r="B1661" s="205"/>
      <c r="C1661" s="206"/>
      <c r="D1661" s="196" t="s">
        <v>162</v>
      </c>
      <c r="E1661" s="207" t="s">
        <v>1</v>
      </c>
      <c r="F1661" s="208" t="s">
        <v>82</v>
      </c>
      <c r="G1661" s="206"/>
      <c r="H1661" s="209">
        <v>1</v>
      </c>
      <c r="I1661" s="210"/>
      <c r="J1661" s="206"/>
      <c r="K1661" s="206"/>
      <c r="L1661" s="211"/>
      <c r="M1661" s="212"/>
      <c r="N1661" s="213"/>
      <c r="O1661" s="213"/>
      <c r="P1661" s="213"/>
      <c r="Q1661" s="213"/>
      <c r="R1661" s="213"/>
      <c r="S1661" s="213"/>
      <c r="T1661" s="214"/>
      <c r="AT1661" s="215" t="s">
        <v>162</v>
      </c>
      <c r="AU1661" s="215" t="s">
        <v>84</v>
      </c>
      <c r="AV1661" s="14" t="s">
        <v>84</v>
      </c>
      <c r="AW1661" s="14" t="s">
        <v>32</v>
      </c>
      <c r="AX1661" s="14" t="s">
        <v>77</v>
      </c>
      <c r="AY1661" s="215" t="s">
        <v>150</v>
      </c>
    </row>
    <row r="1662" spans="2:51" s="13" customFormat="1" ht="11.25">
      <c r="B1662" s="194"/>
      <c r="C1662" s="195"/>
      <c r="D1662" s="196" t="s">
        <v>162</v>
      </c>
      <c r="E1662" s="197" t="s">
        <v>1</v>
      </c>
      <c r="F1662" s="198" t="s">
        <v>2599</v>
      </c>
      <c r="G1662" s="195"/>
      <c r="H1662" s="197" t="s">
        <v>1</v>
      </c>
      <c r="I1662" s="199"/>
      <c r="J1662" s="195"/>
      <c r="K1662" s="195"/>
      <c r="L1662" s="200"/>
      <c r="M1662" s="201"/>
      <c r="N1662" s="202"/>
      <c r="O1662" s="202"/>
      <c r="P1662" s="202"/>
      <c r="Q1662" s="202"/>
      <c r="R1662" s="202"/>
      <c r="S1662" s="202"/>
      <c r="T1662" s="203"/>
      <c r="AT1662" s="204" t="s">
        <v>162</v>
      </c>
      <c r="AU1662" s="204" t="s">
        <v>84</v>
      </c>
      <c r="AV1662" s="13" t="s">
        <v>82</v>
      </c>
      <c r="AW1662" s="13" t="s">
        <v>32</v>
      </c>
      <c r="AX1662" s="13" t="s">
        <v>77</v>
      </c>
      <c r="AY1662" s="204" t="s">
        <v>150</v>
      </c>
    </row>
    <row r="1663" spans="2:51" s="14" customFormat="1" ht="11.25">
      <c r="B1663" s="205"/>
      <c r="C1663" s="206"/>
      <c r="D1663" s="196" t="s">
        <v>162</v>
      </c>
      <c r="E1663" s="207" t="s">
        <v>1</v>
      </c>
      <c r="F1663" s="208" t="s">
        <v>157</v>
      </c>
      <c r="G1663" s="206"/>
      <c r="H1663" s="209">
        <v>4</v>
      </c>
      <c r="I1663" s="210"/>
      <c r="J1663" s="206"/>
      <c r="K1663" s="206"/>
      <c r="L1663" s="211"/>
      <c r="M1663" s="212"/>
      <c r="N1663" s="213"/>
      <c r="O1663" s="213"/>
      <c r="P1663" s="213"/>
      <c r="Q1663" s="213"/>
      <c r="R1663" s="213"/>
      <c r="S1663" s="213"/>
      <c r="T1663" s="214"/>
      <c r="AT1663" s="215" t="s">
        <v>162</v>
      </c>
      <c r="AU1663" s="215" t="s">
        <v>84</v>
      </c>
      <c r="AV1663" s="14" t="s">
        <v>84</v>
      </c>
      <c r="AW1663" s="14" t="s">
        <v>32</v>
      </c>
      <c r="AX1663" s="14" t="s">
        <v>77</v>
      </c>
      <c r="AY1663" s="215" t="s">
        <v>150</v>
      </c>
    </row>
    <row r="1664" spans="2:51" s="15" customFormat="1" ht="11.25">
      <c r="B1664" s="216"/>
      <c r="C1664" s="217"/>
      <c r="D1664" s="196" t="s">
        <v>162</v>
      </c>
      <c r="E1664" s="218" t="s">
        <v>1</v>
      </c>
      <c r="F1664" s="219" t="s">
        <v>166</v>
      </c>
      <c r="G1664" s="217"/>
      <c r="H1664" s="220">
        <v>17</v>
      </c>
      <c r="I1664" s="221"/>
      <c r="J1664" s="217"/>
      <c r="K1664" s="217"/>
      <c r="L1664" s="222"/>
      <c r="M1664" s="223"/>
      <c r="N1664" s="224"/>
      <c r="O1664" s="224"/>
      <c r="P1664" s="224"/>
      <c r="Q1664" s="224"/>
      <c r="R1664" s="224"/>
      <c r="S1664" s="224"/>
      <c r="T1664" s="225"/>
      <c r="AT1664" s="226" t="s">
        <v>162</v>
      </c>
      <c r="AU1664" s="226" t="s">
        <v>84</v>
      </c>
      <c r="AV1664" s="15" t="s">
        <v>157</v>
      </c>
      <c r="AW1664" s="15" t="s">
        <v>32</v>
      </c>
      <c r="AX1664" s="15" t="s">
        <v>82</v>
      </c>
      <c r="AY1664" s="226" t="s">
        <v>150</v>
      </c>
    </row>
    <row r="1665" spans="1:65" s="2" customFormat="1" ht="16.5" customHeight="1">
      <c r="A1665" s="34"/>
      <c r="B1665" s="35"/>
      <c r="C1665" s="227" t="s">
        <v>2600</v>
      </c>
      <c r="D1665" s="227" t="s">
        <v>224</v>
      </c>
      <c r="E1665" s="228" t="s">
        <v>2601</v>
      </c>
      <c r="F1665" s="229" t="s">
        <v>2602</v>
      </c>
      <c r="G1665" s="230" t="s">
        <v>182</v>
      </c>
      <c r="H1665" s="231">
        <v>17</v>
      </c>
      <c r="I1665" s="232"/>
      <c r="J1665" s="233">
        <f>ROUND(I1665*H1665,2)</f>
        <v>0</v>
      </c>
      <c r="K1665" s="229" t="s">
        <v>156</v>
      </c>
      <c r="L1665" s="234"/>
      <c r="M1665" s="235" t="s">
        <v>1</v>
      </c>
      <c r="N1665" s="236" t="s">
        <v>42</v>
      </c>
      <c r="O1665" s="71"/>
      <c r="P1665" s="190">
        <f>O1665*H1665</f>
        <v>0</v>
      </c>
      <c r="Q1665" s="190">
        <v>2.2000000000000001E-3</v>
      </c>
      <c r="R1665" s="190">
        <f>Q1665*H1665</f>
        <v>3.7400000000000003E-2</v>
      </c>
      <c r="S1665" s="190">
        <v>0</v>
      </c>
      <c r="T1665" s="191">
        <f>S1665*H1665</f>
        <v>0</v>
      </c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R1665" s="192" t="s">
        <v>326</v>
      </c>
      <c r="AT1665" s="192" t="s">
        <v>224</v>
      </c>
      <c r="AU1665" s="192" t="s">
        <v>84</v>
      </c>
      <c r="AY1665" s="17" t="s">
        <v>150</v>
      </c>
      <c r="BE1665" s="193">
        <f>IF(N1665="základní",J1665,0)</f>
        <v>0</v>
      </c>
      <c r="BF1665" s="193">
        <f>IF(N1665="snížená",J1665,0)</f>
        <v>0</v>
      </c>
      <c r="BG1665" s="193">
        <f>IF(N1665="zákl. přenesená",J1665,0)</f>
        <v>0</v>
      </c>
      <c r="BH1665" s="193">
        <f>IF(N1665="sníž. přenesená",J1665,0)</f>
        <v>0</v>
      </c>
      <c r="BI1665" s="193">
        <f>IF(N1665="nulová",J1665,0)</f>
        <v>0</v>
      </c>
      <c r="BJ1665" s="17" t="s">
        <v>82</v>
      </c>
      <c r="BK1665" s="193">
        <f>ROUND(I1665*H1665,2)</f>
        <v>0</v>
      </c>
      <c r="BL1665" s="17" t="s">
        <v>234</v>
      </c>
      <c r="BM1665" s="192" t="s">
        <v>2603</v>
      </c>
    </row>
    <row r="1666" spans="1:65" s="2" customFormat="1" ht="16.5" customHeight="1">
      <c r="A1666" s="34"/>
      <c r="B1666" s="35"/>
      <c r="C1666" s="181" t="s">
        <v>2604</v>
      </c>
      <c r="D1666" s="181" t="s">
        <v>152</v>
      </c>
      <c r="E1666" s="182" t="s">
        <v>2605</v>
      </c>
      <c r="F1666" s="183" t="s">
        <v>2606</v>
      </c>
      <c r="G1666" s="184" t="s">
        <v>182</v>
      </c>
      <c r="H1666" s="185">
        <v>17</v>
      </c>
      <c r="I1666" s="186"/>
      <c r="J1666" s="187">
        <f>ROUND(I1666*H1666,2)</f>
        <v>0</v>
      </c>
      <c r="K1666" s="183" t="s">
        <v>156</v>
      </c>
      <c r="L1666" s="39"/>
      <c r="M1666" s="188" t="s">
        <v>1</v>
      </c>
      <c r="N1666" s="189" t="s">
        <v>42</v>
      </c>
      <c r="O1666" s="71"/>
      <c r="P1666" s="190">
        <f>O1666*H1666</f>
        <v>0</v>
      </c>
      <c r="Q1666" s="190">
        <v>0</v>
      </c>
      <c r="R1666" s="190">
        <f>Q1666*H1666</f>
        <v>0</v>
      </c>
      <c r="S1666" s="190">
        <v>0</v>
      </c>
      <c r="T1666" s="191">
        <f>S1666*H1666</f>
        <v>0</v>
      </c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  <c r="AR1666" s="192" t="s">
        <v>234</v>
      </c>
      <c r="AT1666" s="192" t="s">
        <v>152</v>
      </c>
      <c r="AU1666" s="192" t="s">
        <v>84</v>
      </c>
      <c r="AY1666" s="17" t="s">
        <v>150</v>
      </c>
      <c r="BE1666" s="193">
        <f>IF(N1666="základní",J1666,0)</f>
        <v>0</v>
      </c>
      <c r="BF1666" s="193">
        <f>IF(N1666="snížená",J1666,0)</f>
        <v>0</v>
      </c>
      <c r="BG1666" s="193">
        <f>IF(N1666="zákl. přenesená",J1666,0)</f>
        <v>0</v>
      </c>
      <c r="BH1666" s="193">
        <f>IF(N1666="sníž. přenesená",J1666,0)</f>
        <v>0</v>
      </c>
      <c r="BI1666" s="193">
        <f>IF(N1666="nulová",J1666,0)</f>
        <v>0</v>
      </c>
      <c r="BJ1666" s="17" t="s">
        <v>82</v>
      </c>
      <c r="BK1666" s="193">
        <f>ROUND(I1666*H1666,2)</f>
        <v>0</v>
      </c>
      <c r="BL1666" s="17" t="s">
        <v>234</v>
      </c>
      <c r="BM1666" s="192" t="s">
        <v>2607</v>
      </c>
    </row>
    <row r="1667" spans="1:65" s="13" customFormat="1" ht="11.25">
      <c r="B1667" s="194"/>
      <c r="C1667" s="195"/>
      <c r="D1667" s="196" t="s">
        <v>162</v>
      </c>
      <c r="E1667" s="197" t="s">
        <v>1</v>
      </c>
      <c r="F1667" s="198" t="s">
        <v>2542</v>
      </c>
      <c r="G1667" s="195"/>
      <c r="H1667" s="197" t="s">
        <v>1</v>
      </c>
      <c r="I1667" s="199"/>
      <c r="J1667" s="195"/>
      <c r="K1667" s="195"/>
      <c r="L1667" s="200"/>
      <c r="M1667" s="201"/>
      <c r="N1667" s="202"/>
      <c r="O1667" s="202"/>
      <c r="P1667" s="202"/>
      <c r="Q1667" s="202"/>
      <c r="R1667" s="202"/>
      <c r="S1667" s="202"/>
      <c r="T1667" s="203"/>
      <c r="AT1667" s="204" t="s">
        <v>162</v>
      </c>
      <c r="AU1667" s="204" t="s">
        <v>84</v>
      </c>
      <c r="AV1667" s="13" t="s">
        <v>82</v>
      </c>
      <c r="AW1667" s="13" t="s">
        <v>32</v>
      </c>
      <c r="AX1667" s="13" t="s">
        <v>77</v>
      </c>
      <c r="AY1667" s="204" t="s">
        <v>150</v>
      </c>
    </row>
    <row r="1668" spans="1:65" s="14" customFormat="1" ht="11.25">
      <c r="B1668" s="205"/>
      <c r="C1668" s="206"/>
      <c r="D1668" s="196" t="s">
        <v>162</v>
      </c>
      <c r="E1668" s="207" t="s">
        <v>1</v>
      </c>
      <c r="F1668" s="208" t="s">
        <v>84</v>
      </c>
      <c r="G1668" s="206"/>
      <c r="H1668" s="209">
        <v>2</v>
      </c>
      <c r="I1668" s="210"/>
      <c r="J1668" s="206"/>
      <c r="K1668" s="206"/>
      <c r="L1668" s="211"/>
      <c r="M1668" s="212"/>
      <c r="N1668" s="213"/>
      <c r="O1668" s="213"/>
      <c r="P1668" s="213"/>
      <c r="Q1668" s="213"/>
      <c r="R1668" s="213"/>
      <c r="S1668" s="213"/>
      <c r="T1668" s="214"/>
      <c r="AT1668" s="215" t="s">
        <v>162</v>
      </c>
      <c r="AU1668" s="215" t="s">
        <v>84</v>
      </c>
      <c r="AV1668" s="14" t="s">
        <v>84</v>
      </c>
      <c r="AW1668" s="14" t="s">
        <v>32</v>
      </c>
      <c r="AX1668" s="14" t="s">
        <v>77</v>
      </c>
      <c r="AY1668" s="215" t="s">
        <v>150</v>
      </c>
    </row>
    <row r="1669" spans="1:65" s="13" customFormat="1" ht="11.25">
      <c r="B1669" s="194"/>
      <c r="C1669" s="195"/>
      <c r="D1669" s="196" t="s">
        <v>162</v>
      </c>
      <c r="E1669" s="197" t="s">
        <v>1</v>
      </c>
      <c r="F1669" s="198" t="s">
        <v>810</v>
      </c>
      <c r="G1669" s="195"/>
      <c r="H1669" s="197" t="s">
        <v>1</v>
      </c>
      <c r="I1669" s="199"/>
      <c r="J1669" s="195"/>
      <c r="K1669" s="195"/>
      <c r="L1669" s="200"/>
      <c r="M1669" s="201"/>
      <c r="N1669" s="202"/>
      <c r="O1669" s="202"/>
      <c r="P1669" s="202"/>
      <c r="Q1669" s="202"/>
      <c r="R1669" s="202"/>
      <c r="S1669" s="202"/>
      <c r="T1669" s="203"/>
      <c r="AT1669" s="204" t="s">
        <v>162</v>
      </c>
      <c r="AU1669" s="204" t="s">
        <v>84</v>
      </c>
      <c r="AV1669" s="13" t="s">
        <v>82</v>
      </c>
      <c r="AW1669" s="13" t="s">
        <v>32</v>
      </c>
      <c r="AX1669" s="13" t="s">
        <v>77</v>
      </c>
      <c r="AY1669" s="204" t="s">
        <v>150</v>
      </c>
    </row>
    <row r="1670" spans="1:65" s="14" customFormat="1" ht="11.25">
      <c r="B1670" s="205"/>
      <c r="C1670" s="206"/>
      <c r="D1670" s="196" t="s">
        <v>162</v>
      </c>
      <c r="E1670" s="207" t="s">
        <v>1</v>
      </c>
      <c r="F1670" s="208" t="s">
        <v>82</v>
      </c>
      <c r="G1670" s="206"/>
      <c r="H1670" s="209">
        <v>1</v>
      </c>
      <c r="I1670" s="210"/>
      <c r="J1670" s="206"/>
      <c r="K1670" s="206"/>
      <c r="L1670" s="211"/>
      <c r="M1670" s="212"/>
      <c r="N1670" s="213"/>
      <c r="O1670" s="213"/>
      <c r="P1670" s="213"/>
      <c r="Q1670" s="213"/>
      <c r="R1670" s="213"/>
      <c r="S1670" s="213"/>
      <c r="T1670" s="214"/>
      <c r="AT1670" s="215" t="s">
        <v>162</v>
      </c>
      <c r="AU1670" s="215" t="s">
        <v>84</v>
      </c>
      <c r="AV1670" s="14" t="s">
        <v>84</v>
      </c>
      <c r="AW1670" s="14" t="s">
        <v>32</v>
      </c>
      <c r="AX1670" s="14" t="s">
        <v>77</v>
      </c>
      <c r="AY1670" s="215" t="s">
        <v>150</v>
      </c>
    </row>
    <row r="1671" spans="1:65" s="13" customFormat="1" ht="11.25">
      <c r="B1671" s="194"/>
      <c r="C1671" s="195"/>
      <c r="D1671" s="196" t="s">
        <v>162</v>
      </c>
      <c r="E1671" s="197" t="s">
        <v>1</v>
      </c>
      <c r="F1671" s="198" t="s">
        <v>811</v>
      </c>
      <c r="G1671" s="195"/>
      <c r="H1671" s="197" t="s">
        <v>1</v>
      </c>
      <c r="I1671" s="199"/>
      <c r="J1671" s="195"/>
      <c r="K1671" s="195"/>
      <c r="L1671" s="200"/>
      <c r="M1671" s="201"/>
      <c r="N1671" s="202"/>
      <c r="O1671" s="202"/>
      <c r="P1671" s="202"/>
      <c r="Q1671" s="202"/>
      <c r="R1671" s="202"/>
      <c r="S1671" s="202"/>
      <c r="T1671" s="203"/>
      <c r="AT1671" s="204" t="s">
        <v>162</v>
      </c>
      <c r="AU1671" s="204" t="s">
        <v>84</v>
      </c>
      <c r="AV1671" s="13" t="s">
        <v>82</v>
      </c>
      <c r="AW1671" s="13" t="s">
        <v>32</v>
      </c>
      <c r="AX1671" s="13" t="s">
        <v>77</v>
      </c>
      <c r="AY1671" s="204" t="s">
        <v>150</v>
      </c>
    </row>
    <row r="1672" spans="1:65" s="14" customFormat="1" ht="11.25">
      <c r="B1672" s="205"/>
      <c r="C1672" s="206"/>
      <c r="D1672" s="196" t="s">
        <v>162</v>
      </c>
      <c r="E1672" s="207" t="s">
        <v>1</v>
      </c>
      <c r="F1672" s="208" t="s">
        <v>167</v>
      </c>
      <c r="G1672" s="206"/>
      <c r="H1672" s="209">
        <v>3</v>
      </c>
      <c r="I1672" s="210"/>
      <c r="J1672" s="206"/>
      <c r="K1672" s="206"/>
      <c r="L1672" s="211"/>
      <c r="M1672" s="212"/>
      <c r="N1672" s="213"/>
      <c r="O1672" s="213"/>
      <c r="P1672" s="213"/>
      <c r="Q1672" s="213"/>
      <c r="R1672" s="213"/>
      <c r="S1672" s="213"/>
      <c r="T1672" s="214"/>
      <c r="AT1672" s="215" t="s">
        <v>162</v>
      </c>
      <c r="AU1672" s="215" t="s">
        <v>84</v>
      </c>
      <c r="AV1672" s="14" t="s">
        <v>84</v>
      </c>
      <c r="AW1672" s="14" t="s">
        <v>32</v>
      </c>
      <c r="AX1672" s="14" t="s">
        <v>77</v>
      </c>
      <c r="AY1672" s="215" t="s">
        <v>150</v>
      </c>
    </row>
    <row r="1673" spans="1:65" s="13" customFormat="1" ht="11.25">
      <c r="B1673" s="194"/>
      <c r="C1673" s="195"/>
      <c r="D1673" s="196" t="s">
        <v>162</v>
      </c>
      <c r="E1673" s="197" t="s">
        <v>1</v>
      </c>
      <c r="F1673" s="198" t="s">
        <v>781</v>
      </c>
      <c r="G1673" s="195"/>
      <c r="H1673" s="197" t="s">
        <v>1</v>
      </c>
      <c r="I1673" s="199"/>
      <c r="J1673" s="195"/>
      <c r="K1673" s="195"/>
      <c r="L1673" s="200"/>
      <c r="M1673" s="201"/>
      <c r="N1673" s="202"/>
      <c r="O1673" s="202"/>
      <c r="P1673" s="202"/>
      <c r="Q1673" s="202"/>
      <c r="R1673" s="202"/>
      <c r="S1673" s="202"/>
      <c r="T1673" s="203"/>
      <c r="AT1673" s="204" t="s">
        <v>162</v>
      </c>
      <c r="AU1673" s="204" t="s">
        <v>84</v>
      </c>
      <c r="AV1673" s="13" t="s">
        <v>82</v>
      </c>
      <c r="AW1673" s="13" t="s">
        <v>32</v>
      </c>
      <c r="AX1673" s="13" t="s">
        <v>77</v>
      </c>
      <c r="AY1673" s="204" t="s">
        <v>150</v>
      </c>
    </row>
    <row r="1674" spans="1:65" s="14" customFormat="1" ht="11.25">
      <c r="B1674" s="205"/>
      <c r="C1674" s="206"/>
      <c r="D1674" s="196" t="s">
        <v>162</v>
      </c>
      <c r="E1674" s="207" t="s">
        <v>1</v>
      </c>
      <c r="F1674" s="208" t="s">
        <v>84</v>
      </c>
      <c r="G1674" s="206"/>
      <c r="H1674" s="209">
        <v>2</v>
      </c>
      <c r="I1674" s="210"/>
      <c r="J1674" s="206"/>
      <c r="K1674" s="206"/>
      <c r="L1674" s="211"/>
      <c r="M1674" s="212"/>
      <c r="N1674" s="213"/>
      <c r="O1674" s="213"/>
      <c r="P1674" s="213"/>
      <c r="Q1674" s="213"/>
      <c r="R1674" s="213"/>
      <c r="S1674" s="213"/>
      <c r="T1674" s="214"/>
      <c r="AT1674" s="215" t="s">
        <v>162</v>
      </c>
      <c r="AU1674" s="215" t="s">
        <v>84</v>
      </c>
      <c r="AV1674" s="14" t="s">
        <v>84</v>
      </c>
      <c r="AW1674" s="14" t="s">
        <v>32</v>
      </c>
      <c r="AX1674" s="14" t="s">
        <v>77</v>
      </c>
      <c r="AY1674" s="215" t="s">
        <v>150</v>
      </c>
    </row>
    <row r="1675" spans="1:65" s="13" customFormat="1" ht="11.25">
      <c r="B1675" s="194"/>
      <c r="C1675" s="195"/>
      <c r="D1675" s="196" t="s">
        <v>162</v>
      </c>
      <c r="E1675" s="197" t="s">
        <v>1</v>
      </c>
      <c r="F1675" s="198" t="s">
        <v>812</v>
      </c>
      <c r="G1675" s="195"/>
      <c r="H1675" s="197" t="s">
        <v>1</v>
      </c>
      <c r="I1675" s="199"/>
      <c r="J1675" s="195"/>
      <c r="K1675" s="195"/>
      <c r="L1675" s="200"/>
      <c r="M1675" s="201"/>
      <c r="N1675" s="202"/>
      <c r="O1675" s="202"/>
      <c r="P1675" s="202"/>
      <c r="Q1675" s="202"/>
      <c r="R1675" s="202"/>
      <c r="S1675" s="202"/>
      <c r="T1675" s="203"/>
      <c r="AT1675" s="204" t="s">
        <v>162</v>
      </c>
      <c r="AU1675" s="204" t="s">
        <v>84</v>
      </c>
      <c r="AV1675" s="13" t="s">
        <v>82</v>
      </c>
      <c r="AW1675" s="13" t="s">
        <v>32</v>
      </c>
      <c r="AX1675" s="13" t="s">
        <v>77</v>
      </c>
      <c r="AY1675" s="204" t="s">
        <v>150</v>
      </c>
    </row>
    <row r="1676" spans="1:65" s="14" customFormat="1" ht="11.25">
      <c r="B1676" s="205"/>
      <c r="C1676" s="206"/>
      <c r="D1676" s="196" t="s">
        <v>162</v>
      </c>
      <c r="E1676" s="207" t="s">
        <v>1</v>
      </c>
      <c r="F1676" s="208" t="s">
        <v>82</v>
      </c>
      <c r="G1676" s="206"/>
      <c r="H1676" s="209">
        <v>1</v>
      </c>
      <c r="I1676" s="210"/>
      <c r="J1676" s="206"/>
      <c r="K1676" s="206"/>
      <c r="L1676" s="211"/>
      <c r="M1676" s="212"/>
      <c r="N1676" s="213"/>
      <c r="O1676" s="213"/>
      <c r="P1676" s="213"/>
      <c r="Q1676" s="213"/>
      <c r="R1676" s="213"/>
      <c r="S1676" s="213"/>
      <c r="T1676" s="214"/>
      <c r="AT1676" s="215" t="s">
        <v>162</v>
      </c>
      <c r="AU1676" s="215" t="s">
        <v>84</v>
      </c>
      <c r="AV1676" s="14" t="s">
        <v>84</v>
      </c>
      <c r="AW1676" s="14" t="s">
        <v>32</v>
      </c>
      <c r="AX1676" s="14" t="s">
        <v>77</v>
      </c>
      <c r="AY1676" s="215" t="s">
        <v>150</v>
      </c>
    </row>
    <row r="1677" spans="1:65" s="13" customFormat="1" ht="11.25">
      <c r="B1677" s="194"/>
      <c r="C1677" s="195"/>
      <c r="D1677" s="196" t="s">
        <v>162</v>
      </c>
      <c r="E1677" s="197" t="s">
        <v>1</v>
      </c>
      <c r="F1677" s="198" t="s">
        <v>813</v>
      </c>
      <c r="G1677" s="195"/>
      <c r="H1677" s="197" t="s">
        <v>1</v>
      </c>
      <c r="I1677" s="199"/>
      <c r="J1677" s="195"/>
      <c r="K1677" s="195"/>
      <c r="L1677" s="200"/>
      <c r="M1677" s="201"/>
      <c r="N1677" s="202"/>
      <c r="O1677" s="202"/>
      <c r="P1677" s="202"/>
      <c r="Q1677" s="202"/>
      <c r="R1677" s="202"/>
      <c r="S1677" s="202"/>
      <c r="T1677" s="203"/>
      <c r="AT1677" s="204" t="s">
        <v>162</v>
      </c>
      <c r="AU1677" s="204" t="s">
        <v>84</v>
      </c>
      <c r="AV1677" s="13" t="s">
        <v>82</v>
      </c>
      <c r="AW1677" s="13" t="s">
        <v>32</v>
      </c>
      <c r="AX1677" s="13" t="s">
        <v>77</v>
      </c>
      <c r="AY1677" s="204" t="s">
        <v>150</v>
      </c>
    </row>
    <row r="1678" spans="1:65" s="14" customFormat="1" ht="11.25">
      <c r="B1678" s="205"/>
      <c r="C1678" s="206"/>
      <c r="D1678" s="196" t="s">
        <v>162</v>
      </c>
      <c r="E1678" s="207" t="s">
        <v>1</v>
      </c>
      <c r="F1678" s="208" t="s">
        <v>82</v>
      </c>
      <c r="G1678" s="206"/>
      <c r="H1678" s="209">
        <v>1</v>
      </c>
      <c r="I1678" s="210"/>
      <c r="J1678" s="206"/>
      <c r="K1678" s="206"/>
      <c r="L1678" s="211"/>
      <c r="M1678" s="212"/>
      <c r="N1678" s="213"/>
      <c r="O1678" s="213"/>
      <c r="P1678" s="213"/>
      <c r="Q1678" s="213"/>
      <c r="R1678" s="213"/>
      <c r="S1678" s="213"/>
      <c r="T1678" s="214"/>
      <c r="AT1678" s="215" t="s">
        <v>162</v>
      </c>
      <c r="AU1678" s="215" t="s">
        <v>84</v>
      </c>
      <c r="AV1678" s="14" t="s">
        <v>84</v>
      </c>
      <c r="AW1678" s="14" t="s">
        <v>32</v>
      </c>
      <c r="AX1678" s="14" t="s">
        <v>77</v>
      </c>
      <c r="AY1678" s="215" t="s">
        <v>150</v>
      </c>
    </row>
    <row r="1679" spans="1:65" s="13" customFormat="1" ht="11.25">
      <c r="B1679" s="194"/>
      <c r="C1679" s="195"/>
      <c r="D1679" s="196" t="s">
        <v>162</v>
      </c>
      <c r="E1679" s="197" t="s">
        <v>1</v>
      </c>
      <c r="F1679" s="198" t="s">
        <v>2598</v>
      </c>
      <c r="G1679" s="195"/>
      <c r="H1679" s="197" t="s">
        <v>1</v>
      </c>
      <c r="I1679" s="199"/>
      <c r="J1679" s="195"/>
      <c r="K1679" s="195"/>
      <c r="L1679" s="200"/>
      <c r="M1679" s="201"/>
      <c r="N1679" s="202"/>
      <c r="O1679" s="202"/>
      <c r="P1679" s="202"/>
      <c r="Q1679" s="202"/>
      <c r="R1679" s="202"/>
      <c r="S1679" s="202"/>
      <c r="T1679" s="203"/>
      <c r="AT1679" s="204" t="s">
        <v>162</v>
      </c>
      <c r="AU1679" s="204" t="s">
        <v>84</v>
      </c>
      <c r="AV1679" s="13" t="s">
        <v>82</v>
      </c>
      <c r="AW1679" s="13" t="s">
        <v>32</v>
      </c>
      <c r="AX1679" s="13" t="s">
        <v>77</v>
      </c>
      <c r="AY1679" s="204" t="s">
        <v>150</v>
      </c>
    </row>
    <row r="1680" spans="1:65" s="14" customFormat="1" ht="11.25">
      <c r="B1680" s="205"/>
      <c r="C1680" s="206"/>
      <c r="D1680" s="196" t="s">
        <v>162</v>
      </c>
      <c r="E1680" s="207" t="s">
        <v>1</v>
      </c>
      <c r="F1680" s="208" t="s">
        <v>84</v>
      </c>
      <c r="G1680" s="206"/>
      <c r="H1680" s="209">
        <v>2</v>
      </c>
      <c r="I1680" s="210"/>
      <c r="J1680" s="206"/>
      <c r="K1680" s="206"/>
      <c r="L1680" s="211"/>
      <c r="M1680" s="212"/>
      <c r="N1680" s="213"/>
      <c r="O1680" s="213"/>
      <c r="P1680" s="213"/>
      <c r="Q1680" s="213"/>
      <c r="R1680" s="213"/>
      <c r="S1680" s="213"/>
      <c r="T1680" s="214"/>
      <c r="AT1680" s="215" t="s">
        <v>162</v>
      </c>
      <c r="AU1680" s="215" t="s">
        <v>84</v>
      </c>
      <c r="AV1680" s="14" t="s">
        <v>84</v>
      </c>
      <c r="AW1680" s="14" t="s">
        <v>32</v>
      </c>
      <c r="AX1680" s="14" t="s">
        <v>77</v>
      </c>
      <c r="AY1680" s="215" t="s">
        <v>150</v>
      </c>
    </row>
    <row r="1681" spans="1:65" s="13" customFormat="1" ht="11.25">
      <c r="B1681" s="194"/>
      <c r="C1681" s="195"/>
      <c r="D1681" s="196" t="s">
        <v>162</v>
      </c>
      <c r="E1681" s="197" t="s">
        <v>1</v>
      </c>
      <c r="F1681" s="198" t="s">
        <v>784</v>
      </c>
      <c r="G1681" s="195"/>
      <c r="H1681" s="197" t="s">
        <v>1</v>
      </c>
      <c r="I1681" s="199"/>
      <c r="J1681" s="195"/>
      <c r="K1681" s="195"/>
      <c r="L1681" s="200"/>
      <c r="M1681" s="201"/>
      <c r="N1681" s="202"/>
      <c r="O1681" s="202"/>
      <c r="P1681" s="202"/>
      <c r="Q1681" s="202"/>
      <c r="R1681" s="202"/>
      <c r="S1681" s="202"/>
      <c r="T1681" s="203"/>
      <c r="AT1681" s="204" t="s">
        <v>162</v>
      </c>
      <c r="AU1681" s="204" t="s">
        <v>84</v>
      </c>
      <c r="AV1681" s="13" t="s">
        <v>82</v>
      </c>
      <c r="AW1681" s="13" t="s">
        <v>32</v>
      </c>
      <c r="AX1681" s="13" t="s">
        <v>77</v>
      </c>
      <c r="AY1681" s="204" t="s">
        <v>150</v>
      </c>
    </row>
    <row r="1682" spans="1:65" s="14" customFormat="1" ht="11.25">
      <c r="B1682" s="205"/>
      <c r="C1682" s="206"/>
      <c r="D1682" s="196" t="s">
        <v>162</v>
      </c>
      <c r="E1682" s="207" t="s">
        <v>1</v>
      </c>
      <c r="F1682" s="208" t="s">
        <v>82</v>
      </c>
      <c r="G1682" s="206"/>
      <c r="H1682" s="209">
        <v>1</v>
      </c>
      <c r="I1682" s="210"/>
      <c r="J1682" s="206"/>
      <c r="K1682" s="206"/>
      <c r="L1682" s="211"/>
      <c r="M1682" s="212"/>
      <c r="N1682" s="213"/>
      <c r="O1682" s="213"/>
      <c r="P1682" s="213"/>
      <c r="Q1682" s="213"/>
      <c r="R1682" s="213"/>
      <c r="S1682" s="213"/>
      <c r="T1682" s="214"/>
      <c r="AT1682" s="215" t="s">
        <v>162</v>
      </c>
      <c r="AU1682" s="215" t="s">
        <v>84</v>
      </c>
      <c r="AV1682" s="14" t="s">
        <v>84</v>
      </c>
      <c r="AW1682" s="14" t="s">
        <v>32</v>
      </c>
      <c r="AX1682" s="14" t="s">
        <v>77</v>
      </c>
      <c r="AY1682" s="215" t="s">
        <v>150</v>
      </c>
    </row>
    <row r="1683" spans="1:65" s="13" customFormat="1" ht="11.25">
      <c r="B1683" s="194"/>
      <c r="C1683" s="195"/>
      <c r="D1683" s="196" t="s">
        <v>162</v>
      </c>
      <c r="E1683" s="197" t="s">
        <v>1</v>
      </c>
      <c r="F1683" s="198" t="s">
        <v>2599</v>
      </c>
      <c r="G1683" s="195"/>
      <c r="H1683" s="197" t="s">
        <v>1</v>
      </c>
      <c r="I1683" s="199"/>
      <c r="J1683" s="195"/>
      <c r="K1683" s="195"/>
      <c r="L1683" s="200"/>
      <c r="M1683" s="201"/>
      <c r="N1683" s="202"/>
      <c r="O1683" s="202"/>
      <c r="P1683" s="202"/>
      <c r="Q1683" s="202"/>
      <c r="R1683" s="202"/>
      <c r="S1683" s="202"/>
      <c r="T1683" s="203"/>
      <c r="AT1683" s="204" t="s">
        <v>162</v>
      </c>
      <c r="AU1683" s="204" t="s">
        <v>84</v>
      </c>
      <c r="AV1683" s="13" t="s">
        <v>82</v>
      </c>
      <c r="AW1683" s="13" t="s">
        <v>32</v>
      </c>
      <c r="AX1683" s="13" t="s">
        <v>77</v>
      </c>
      <c r="AY1683" s="204" t="s">
        <v>150</v>
      </c>
    </row>
    <row r="1684" spans="1:65" s="14" customFormat="1" ht="11.25">
      <c r="B1684" s="205"/>
      <c r="C1684" s="206"/>
      <c r="D1684" s="196" t="s">
        <v>162</v>
      </c>
      <c r="E1684" s="207" t="s">
        <v>1</v>
      </c>
      <c r="F1684" s="208" t="s">
        <v>157</v>
      </c>
      <c r="G1684" s="206"/>
      <c r="H1684" s="209">
        <v>4</v>
      </c>
      <c r="I1684" s="210"/>
      <c r="J1684" s="206"/>
      <c r="K1684" s="206"/>
      <c r="L1684" s="211"/>
      <c r="M1684" s="212"/>
      <c r="N1684" s="213"/>
      <c r="O1684" s="213"/>
      <c r="P1684" s="213"/>
      <c r="Q1684" s="213"/>
      <c r="R1684" s="213"/>
      <c r="S1684" s="213"/>
      <c r="T1684" s="214"/>
      <c r="AT1684" s="215" t="s">
        <v>162</v>
      </c>
      <c r="AU1684" s="215" t="s">
        <v>84</v>
      </c>
      <c r="AV1684" s="14" t="s">
        <v>84</v>
      </c>
      <c r="AW1684" s="14" t="s">
        <v>32</v>
      </c>
      <c r="AX1684" s="14" t="s">
        <v>77</v>
      </c>
      <c r="AY1684" s="215" t="s">
        <v>150</v>
      </c>
    </row>
    <row r="1685" spans="1:65" s="15" customFormat="1" ht="11.25">
      <c r="B1685" s="216"/>
      <c r="C1685" s="217"/>
      <c r="D1685" s="196" t="s">
        <v>162</v>
      </c>
      <c r="E1685" s="218" t="s">
        <v>1</v>
      </c>
      <c r="F1685" s="219" t="s">
        <v>166</v>
      </c>
      <c r="G1685" s="217"/>
      <c r="H1685" s="220">
        <v>17</v>
      </c>
      <c r="I1685" s="221"/>
      <c r="J1685" s="217"/>
      <c r="K1685" s="217"/>
      <c r="L1685" s="222"/>
      <c r="M1685" s="223"/>
      <c r="N1685" s="224"/>
      <c r="O1685" s="224"/>
      <c r="P1685" s="224"/>
      <c r="Q1685" s="224"/>
      <c r="R1685" s="224"/>
      <c r="S1685" s="224"/>
      <c r="T1685" s="225"/>
      <c r="AT1685" s="226" t="s">
        <v>162</v>
      </c>
      <c r="AU1685" s="226" t="s">
        <v>84</v>
      </c>
      <c r="AV1685" s="15" t="s">
        <v>157</v>
      </c>
      <c r="AW1685" s="15" t="s">
        <v>32</v>
      </c>
      <c r="AX1685" s="15" t="s">
        <v>82</v>
      </c>
      <c r="AY1685" s="226" t="s">
        <v>150</v>
      </c>
    </row>
    <row r="1686" spans="1:65" s="2" customFormat="1" ht="21.75" customHeight="1">
      <c r="A1686" s="34"/>
      <c r="B1686" s="35"/>
      <c r="C1686" s="227" t="s">
        <v>2608</v>
      </c>
      <c r="D1686" s="227" t="s">
        <v>224</v>
      </c>
      <c r="E1686" s="228" t="s">
        <v>2609</v>
      </c>
      <c r="F1686" s="229" t="s">
        <v>2610</v>
      </c>
      <c r="G1686" s="230" t="s">
        <v>182</v>
      </c>
      <c r="H1686" s="231">
        <v>17</v>
      </c>
      <c r="I1686" s="232"/>
      <c r="J1686" s="233">
        <f>ROUND(I1686*H1686,2)</f>
        <v>0</v>
      </c>
      <c r="K1686" s="229" t="s">
        <v>156</v>
      </c>
      <c r="L1686" s="234"/>
      <c r="M1686" s="235" t="s">
        <v>1</v>
      </c>
      <c r="N1686" s="236" t="s">
        <v>42</v>
      </c>
      <c r="O1686" s="71"/>
      <c r="P1686" s="190">
        <f>O1686*H1686</f>
        <v>0</v>
      </c>
      <c r="Q1686" s="190">
        <v>1.4999999999999999E-4</v>
      </c>
      <c r="R1686" s="190">
        <f>Q1686*H1686</f>
        <v>2.5499999999999997E-3</v>
      </c>
      <c r="S1686" s="190">
        <v>0</v>
      </c>
      <c r="T1686" s="191">
        <f>S1686*H1686</f>
        <v>0</v>
      </c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R1686" s="192" t="s">
        <v>326</v>
      </c>
      <c r="AT1686" s="192" t="s">
        <v>224</v>
      </c>
      <c r="AU1686" s="192" t="s">
        <v>84</v>
      </c>
      <c r="AY1686" s="17" t="s">
        <v>150</v>
      </c>
      <c r="BE1686" s="193">
        <f>IF(N1686="základní",J1686,0)</f>
        <v>0</v>
      </c>
      <c r="BF1686" s="193">
        <f>IF(N1686="snížená",J1686,0)</f>
        <v>0</v>
      </c>
      <c r="BG1686" s="193">
        <f>IF(N1686="zákl. přenesená",J1686,0)</f>
        <v>0</v>
      </c>
      <c r="BH1686" s="193">
        <f>IF(N1686="sníž. přenesená",J1686,0)</f>
        <v>0</v>
      </c>
      <c r="BI1686" s="193">
        <f>IF(N1686="nulová",J1686,0)</f>
        <v>0</v>
      </c>
      <c r="BJ1686" s="17" t="s">
        <v>82</v>
      </c>
      <c r="BK1686" s="193">
        <f>ROUND(I1686*H1686,2)</f>
        <v>0</v>
      </c>
      <c r="BL1686" s="17" t="s">
        <v>234</v>
      </c>
      <c r="BM1686" s="192" t="s">
        <v>2611</v>
      </c>
    </row>
    <row r="1687" spans="1:65" s="2" customFormat="1" ht="16.5" customHeight="1">
      <c r="A1687" s="34"/>
      <c r="B1687" s="35"/>
      <c r="C1687" s="227" t="s">
        <v>2612</v>
      </c>
      <c r="D1687" s="227" t="s">
        <v>224</v>
      </c>
      <c r="E1687" s="228" t="s">
        <v>2613</v>
      </c>
      <c r="F1687" s="229" t="s">
        <v>2614</v>
      </c>
      <c r="G1687" s="230" t="s">
        <v>182</v>
      </c>
      <c r="H1687" s="231">
        <v>17</v>
      </c>
      <c r="I1687" s="232"/>
      <c r="J1687" s="233">
        <f>ROUND(I1687*H1687,2)</f>
        <v>0</v>
      </c>
      <c r="K1687" s="229" t="s">
        <v>156</v>
      </c>
      <c r="L1687" s="234"/>
      <c r="M1687" s="235" t="s">
        <v>1</v>
      </c>
      <c r="N1687" s="236" t="s">
        <v>42</v>
      </c>
      <c r="O1687" s="71"/>
      <c r="P1687" s="190">
        <f>O1687*H1687</f>
        <v>0</v>
      </c>
      <c r="Q1687" s="190">
        <v>1.4999999999999999E-4</v>
      </c>
      <c r="R1687" s="190">
        <f>Q1687*H1687</f>
        <v>2.5499999999999997E-3</v>
      </c>
      <c r="S1687" s="190">
        <v>0</v>
      </c>
      <c r="T1687" s="191">
        <f>S1687*H1687</f>
        <v>0</v>
      </c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/>
      <c r="AE1687" s="34"/>
      <c r="AR1687" s="192" t="s">
        <v>326</v>
      </c>
      <c r="AT1687" s="192" t="s">
        <v>224</v>
      </c>
      <c r="AU1687" s="192" t="s">
        <v>84</v>
      </c>
      <c r="AY1687" s="17" t="s">
        <v>150</v>
      </c>
      <c r="BE1687" s="193">
        <f>IF(N1687="základní",J1687,0)</f>
        <v>0</v>
      </c>
      <c r="BF1687" s="193">
        <f>IF(N1687="snížená",J1687,0)</f>
        <v>0</v>
      </c>
      <c r="BG1687" s="193">
        <f>IF(N1687="zákl. přenesená",J1687,0)</f>
        <v>0</v>
      </c>
      <c r="BH1687" s="193">
        <f>IF(N1687="sníž. přenesená",J1687,0)</f>
        <v>0</v>
      </c>
      <c r="BI1687" s="193">
        <f>IF(N1687="nulová",J1687,0)</f>
        <v>0</v>
      </c>
      <c r="BJ1687" s="17" t="s">
        <v>82</v>
      </c>
      <c r="BK1687" s="193">
        <f>ROUND(I1687*H1687,2)</f>
        <v>0</v>
      </c>
      <c r="BL1687" s="17" t="s">
        <v>234</v>
      </c>
      <c r="BM1687" s="192" t="s">
        <v>2615</v>
      </c>
    </row>
    <row r="1688" spans="1:65" s="2" customFormat="1" ht="21.75" customHeight="1">
      <c r="A1688" s="34"/>
      <c r="B1688" s="35"/>
      <c r="C1688" s="181" t="s">
        <v>2616</v>
      </c>
      <c r="D1688" s="181" t="s">
        <v>152</v>
      </c>
      <c r="E1688" s="182" t="s">
        <v>2617</v>
      </c>
      <c r="F1688" s="183" t="s">
        <v>2618</v>
      </c>
      <c r="G1688" s="184" t="s">
        <v>182</v>
      </c>
      <c r="H1688" s="185">
        <v>2</v>
      </c>
      <c r="I1688" s="186"/>
      <c r="J1688" s="187">
        <f>ROUND(I1688*H1688,2)</f>
        <v>0</v>
      </c>
      <c r="K1688" s="183" t="s">
        <v>156</v>
      </c>
      <c r="L1688" s="39"/>
      <c r="M1688" s="188" t="s">
        <v>1</v>
      </c>
      <c r="N1688" s="189" t="s">
        <v>42</v>
      </c>
      <c r="O1688" s="71"/>
      <c r="P1688" s="190">
        <f>O1688*H1688</f>
        <v>0</v>
      </c>
      <c r="Q1688" s="190">
        <v>0</v>
      </c>
      <c r="R1688" s="190">
        <f>Q1688*H1688</f>
        <v>0</v>
      </c>
      <c r="S1688" s="190">
        <v>0</v>
      </c>
      <c r="T1688" s="191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192" t="s">
        <v>234</v>
      </c>
      <c r="AT1688" s="192" t="s">
        <v>152</v>
      </c>
      <c r="AU1688" s="192" t="s">
        <v>84</v>
      </c>
      <c r="AY1688" s="17" t="s">
        <v>150</v>
      </c>
      <c r="BE1688" s="193">
        <f>IF(N1688="základní",J1688,0)</f>
        <v>0</v>
      </c>
      <c r="BF1688" s="193">
        <f>IF(N1688="snížená",J1688,0)</f>
        <v>0</v>
      </c>
      <c r="BG1688" s="193">
        <f>IF(N1688="zákl. přenesená",J1688,0)</f>
        <v>0</v>
      </c>
      <c r="BH1688" s="193">
        <f>IF(N1688="sníž. přenesená",J1688,0)</f>
        <v>0</v>
      </c>
      <c r="BI1688" s="193">
        <f>IF(N1688="nulová",J1688,0)</f>
        <v>0</v>
      </c>
      <c r="BJ1688" s="17" t="s">
        <v>82</v>
      </c>
      <c r="BK1688" s="193">
        <f>ROUND(I1688*H1688,2)</f>
        <v>0</v>
      </c>
      <c r="BL1688" s="17" t="s">
        <v>234</v>
      </c>
      <c r="BM1688" s="192" t="s">
        <v>2619</v>
      </c>
    </row>
    <row r="1689" spans="1:65" s="13" customFormat="1" ht="11.25">
      <c r="B1689" s="194"/>
      <c r="C1689" s="195"/>
      <c r="D1689" s="196" t="s">
        <v>162</v>
      </c>
      <c r="E1689" s="197" t="s">
        <v>1</v>
      </c>
      <c r="F1689" s="198" t="s">
        <v>2076</v>
      </c>
      <c r="G1689" s="195"/>
      <c r="H1689" s="197" t="s">
        <v>1</v>
      </c>
      <c r="I1689" s="199"/>
      <c r="J1689" s="195"/>
      <c r="K1689" s="195"/>
      <c r="L1689" s="200"/>
      <c r="M1689" s="201"/>
      <c r="N1689" s="202"/>
      <c r="O1689" s="202"/>
      <c r="P1689" s="202"/>
      <c r="Q1689" s="202"/>
      <c r="R1689" s="202"/>
      <c r="S1689" s="202"/>
      <c r="T1689" s="203"/>
      <c r="AT1689" s="204" t="s">
        <v>162</v>
      </c>
      <c r="AU1689" s="204" t="s">
        <v>84</v>
      </c>
      <c r="AV1689" s="13" t="s">
        <v>82</v>
      </c>
      <c r="AW1689" s="13" t="s">
        <v>32</v>
      </c>
      <c r="AX1689" s="13" t="s">
        <v>77</v>
      </c>
      <c r="AY1689" s="204" t="s">
        <v>150</v>
      </c>
    </row>
    <row r="1690" spans="1:65" s="14" customFormat="1" ht="11.25">
      <c r="B1690" s="205"/>
      <c r="C1690" s="206"/>
      <c r="D1690" s="196" t="s">
        <v>162</v>
      </c>
      <c r="E1690" s="207" t="s">
        <v>1</v>
      </c>
      <c r="F1690" s="208" t="s">
        <v>82</v>
      </c>
      <c r="G1690" s="206"/>
      <c r="H1690" s="209">
        <v>1</v>
      </c>
      <c r="I1690" s="210"/>
      <c r="J1690" s="206"/>
      <c r="K1690" s="206"/>
      <c r="L1690" s="211"/>
      <c r="M1690" s="212"/>
      <c r="N1690" s="213"/>
      <c r="O1690" s="213"/>
      <c r="P1690" s="213"/>
      <c r="Q1690" s="213"/>
      <c r="R1690" s="213"/>
      <c r="S1690" s="213"/>
      <c r="T1690" s="214"/>
      <c r="AT1690" s="215" t="s">
        <v>162</v>
      </c>
      <c r="AU1690" s="215" t="s">
        <v>84</v>
      </c>
      <c r="AV1690" s="14" t="s">
        <v>84</v>
      </c>
      <c r="AW1690" s="14" t="s">
        <v>32</v>
      </c>
      <c r="AX1690" s="14" t="s">
        <v>77</v>
      </c>
      <c r="AY1690" s="215" t="s">
        <v>150</v>
      </c>
    </row>
    <row r="1691" spans="1:65" s="13" customFormat="1" ht="11.25">
      <c r="B1691" s="194"/>
      <c r="C1691" s="195"/>
      <c r="D1691" s="196" t="s">
        <v>162</v>
      </c>
      <c r="E1691" s="197" t="s">
        <v>1</v>
      </c>
      <c r="F1691" s="198" t="s">
        <v>2620</v>
      </c>
      <c r="G1691" s="195"/>
      <c r="H1691" s="197" t="s">
        <v>1</v>
      </c>
      <c r="I1691" s="199"/>
      <c r="J1691" s="195"/>
      <c r="K1691" s="195"/>
      <c r="L1691" s="200"/>
      <c r="M1691" s="201"/>
      <c r="N1691" s="202"/>
      <c r="O1691" s="202"/>
      <c r="P1691" s="202"/>
      <c r="Q1691" s="202"/>
      <c r="R1691" s="202"/>
      <c r="S1691" s="202"/>
      <c r="T1691" s="203"/>
      <c r="AT1691" s="204" t="s">
        <v>162</v>
      </c>
      <c r="AU1691" s="204" t="s">
        <v>84</v>
      </c>
      <c r="AV1691" s="13" t="s">
        <v>82</v>
      </c>
      <c r="AW1691" s="13" t="s">
        <v>32</v>
      </c>
      <c r="AX1691" s="13" t="s">
        <v>77</v>
      </c>
      <c r="AY1691" s="204" t="s">
        <v>150</v>
      </c>
    </row>
    <row r="1692" spans="1:65" s="14" customFormat="1" ht="11.25">
      <c r="B1692" s="205"/>
      <c r="C1692" s="206"/>
      <c r="D1692" s="196" t="s">
        <v>162</v>
      </c>
      <c r="E1692" s="207" t="s">
        <v>1</v>
      </c>
      <c r="F1692" s="208" t="s">
        <v>82</v>
      </c>
      <c r="G1692" s="206"/>
      <c r="H1692" s="209">
        <v>1</v>
      </c>
      <c r="I1692" s="210"/>
      <c r="J1692" s="206"/>
      <c r="K1692" s="206"/>
      <c r="L1692" s="211"/>
      <c r="M1692" s="212"/>
      <c r="N1692" s="213"/>
      <c r="O1692" s="213"/>
      <c r="P1692" s="213"/>
      <c r="Q1692" s="213"/>
      <c r="R1692" s="213"/>
      <c r="S1692" s="213"/>
      <c r="T1692" s="214"/>
      <c r="AT1692" s="215" t="s">
        <v>162</v>
      </c>
      <c r="AU1692" s="215" t="s">
        <v>84</v>
      </c>
      <c r="AV1692" s="14" t="s">
        <v>84</v>
      </c>
      <c r="AW1692" s="14" t="s">
        <v>32</v>
      </c>
      <c r="AX1692" s="14" t="s">
        <v>77</v>
      </c>
      <c r="AY1692" s="215" t="s">
        <v>150</v>
      </c>
    </row>
    <row r="1693" spans="1:65" s="15" customFormat="1" ht="11.25">
      <c r="B1693" s="216"/>
      <c r="C1693" s="217"/>
      <c r="D1693" s="196" t="s">
        <v>162</v>
      </c>
      <c r="E1693" s="218" t="s">
        <v>1</v>
      </c>
      <c r="F1693" s="219" t="s">
        <v>166</v>
      </c>
      <c r="G1693" s="217"/>
      <c r="H1693" s="220">
        <v>2</v>
      </c>
      <c r="I1693" s="221"/>
      <c r="J1693" s="217"/>
      <c r="K1693" s="217"/>
      <c r="L1693" s="222"/>
      <c r="M1693" s="223"/>
      <c r="N1693" s="224"/>
      <c r="O1693" s="224"/>
      <c r="P1693" s="224"/>
      <c r="Q1693" s="224"/>
      <c r="R1693" s="224"/>
      <c r="S1693" s="224"/>
      <c r="T1693" s="225"/>
      <c r="AT1693" s="226" t="s">
        <v>162</v>
      </c>
      <c r="AU1693" s="226" t="s">
        <v>84</v>
      </c>
      <c r="AV1693" s="15" t="s">
        <v>157</v>
      </c>
      <c r="AW1693" s="15" t="s">
        <v>32</v>
      </c>
      <c r="AX1693" s="15" t="s">
        <v>82</v>
      </c>
      <c r="AY1693" s="226" t="s">
        <v>150</v>
      </c>
    </row>
    <row r="1694" spans="1:65" s="2" customFormat="1" ht="16.5" customHeight="1">
      <c r="A1694" s="34"/>
      <c r="B1694" s="35"/>
      <c r="C1694" s="227" t="s">
        <v>2621</v>
      </c>
      <c r="D1694" s="227" t="s">
        <v>224</v>
      </c>
      <c r="E1694" s="228" t="s">
        <v>2622</v>
      </c>
      <c r="F1694" s="229" t="s">
        <v>2623</v>
      </c>
      <c r="G1694" s="230" t="s">
        <v>182</v>
      </c>
      <c r="H1694" s="231">
        <v>2</v>
      </c>
      <c r="I1694" s="232"/>
      <c r="J1694" s="233">
        <f>ROUND(I1694*H1694,2)</f>
        <v>0</v>
      </c>
      <c r="K1694" s="229" t="s">
        <v>156</v>
      </c>
      <c r="L1694" s="234"/>
      <c r="M1694" s="235" t="s">
        <v>1</v>
      </c>
      <c r="N1694" s="236" t="s">
        <v>42</v>
      </c>
      <c r="O1694" s="71"/>
      <c r="P1694" s="190">
        <f>O1694*H1694</f>
        <v>0</v>
      </c>
      <c r="Q1694" s="190">
        <v>2.2000000000000001E-3</v>
      </c>
      <c r="R1694" s="190">
        <f>Q1694*H1694</f>
        <v>4.4000000000000003E-3</v>
      </c>
      <c r="S1694" s="190">
        <v>0</v>
      </c>
      <c r="T1694" s="191">
        <f>S1694*H1694</f>
        <v>0</v>
      </c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R1694" s="192" t="s">
        <v>326</v>
      </c>
      <c r="AT1694" s="192" t="s">
        <v>224</v>
      </c>
      <c r="AU1694" s="192" t="s">
        <v>84</v>
      </c>
      <c r="AY1694" s="17" t="s">
        <v>150</v>
      </c>
      <c r="BE1694" s="193">
        <f>IF(N1694="základní",J1694,0)</f>
        <v>0</v>
      </c>
      <c r="BF1694" s="193">
        <f>IF(N1694="snížená",J1694,0)</f>
        <v>0</v>
      </c>
      <c r="BG1694" s="193">
        <f>IF(N1694="zákl. přenesená",J1694,0)</f>
        <v>0</v>
      </c>
      <c r="BH1694" s="193">
        <f>IF(N1694="sníž. přenesená",J1694,0)</f>
        <v>0</v>
      </c>
      <c r="BI1694" s="193">
        <f>IF(N1694="nulová",J1694,0)</f>
        <v>0</v>
      </c>
      <c r="BJ1694" s="17" t="s">
        <v>82</v>
      </c>
      <c r="BK1694" s="193">
        <f>ROUND(I1694*H1694,2)</f>
        <v>0</v>
      </c>
      <c r="BL1694" s="17" t="s">
        <v>234</v>
      </c>
      <c r="BM1694" s="192" t="s">
        <v>2624</v>
      </c>
    </row>
    <row r="1695" spans="1:65" s="2" customFormat="1" ht="44.25" customHeight="1">
      <c r="A1695" s="34"/>
      <c r="B1695" s="35"/>
      <c r="C1695" s="181" t="s">
        <v>2625</v>
      </c>
      <c r="D1695" s="181" t="s">
        <v>152</v>
      </c>
      <c r="E1695" s="182" t="s">
        <v>2626</v>
      </c>
      <c r="F1695" s="183" t="s">
        <v>2627</v>
      </c>
      <c r="G1695" s="184" t="s">
        <v>182</v>
      </c>
      <c r="H1695" s="185">
        <v>4</v>
      </c>
      <c r="I1695" s="186"/>
      <c r="J1695" s="187">
        <f>ROUND(I1695*H1695,2)</f>
        <v>0</v>
      </c>
      <c r="K1695" s="183" t="s">
        <v>1</v>
      </c>
      <c r="L1695" s="39"/>
      <c r="M1695" s="188" t="s">
        <v>1</v>
      </c>
      <c r="N1695" s="189" t="s">
        <v>42</v>
      </c>
      <c r="O1695" s="71"/>
      <c r="P1695" s="190">
        <f>O1695*H1695</f>
        <v>0</v>
      </c>
      <c r="Q1695" s="190">
        <v>0</v>
      </c>
      <c r="R1695" s="190">
        <f>Q1695*H1695</f>
        <v>0</v>
      </c>
      <c r="S1695" s="190">
        <v>0</v>
      </c>
      <c r="T1695" s="191">
        <f>S1695*H1695</f>
        <v>0</v>
      </c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  <c r="AE1695" s="34"/>
      <c r="AR1695" s="192" t="s">
        <v>234</v>
      </c>
      <c r="AT1695" s="192" t="s">
        <v>152</v>
      </c>
      <c r="AU1695" s="192" t="s">
        <v>84</v>
      </c>
      <c r="AY1695" s="17" t="s">
        <v>150</v>
      </c>
      <c r="BE1695" s="193">
        <f>IF(N1695="základní",J1695,0)</f>
        <v>0</v>
      </c>
      <c r="BF1695" s="193">
        <f>IF(N1695="snížená",J1695,0)</f>
        <v>0</v>
      </c>
      <c r="BG1695" s="193">
        <f>IF(N1695="zákl. přenesená",J1695,0)</f>
        <v>0</v>
      </c>
      <c r="BH1695" s="193">
        <f>IF(N1695="sníž. přenesená",J1695,0)</f>
        <v>0</v>
      </c>
      <c r="BI1695" s="193">
        <f>IF(N1695="nulová",J1695,0)</f>
        <v>0</v>
      </c>
      <c r="BJ1695" s="17" t="s">
        <v>82</v>
      </c>
      <c r="BK1695" s="193">
        <f>ROUND(I1695*H1695,2)</f>
        <v>0</v>
      </c>
      <c r="BL1695" s="17" t="s">
        <v>234</v>
      </c>
      <c r="BM1695" s="192" t="s">
        <v>2628</v>
      </c>
    </row>
    <row r="1696" spans="1:65" s="2" customFormat="1" ht="37.9" customHeight="1">
      <c r="A1696" s="34"/>
      <c r="B1696" s="35"/>
      <c r="C1696" s="181" t="s">
        <v>2629</v>
      </c>
      <c r="D1696" s="181" t="s">
        <v>152</v>
      </c>
      <c r="E1696" s="182" t="s">
        <v>2630</v>
      </c>
      <c r="F1696" s="183" t="s">
        <v>2631</v>
      </c>
      <c r="G1696" s="184" t="s">
        <v>182</v>
      </c>
      <c r="H1696" s="185">
        <v>1</v>
      </c>
      <c r="I1696" s="186"/>
      <c r="J1696" s="187">
        <f>ROUND(I1696*H1696,2)</f>
        <v>0</v>
      </c>
      <c r="K1696" s="183" t="s">
        <v>1</v>
      </c>
      <c r="L1696" s="39"/>
      <c r="M1696" s="188" t="s">
        <v>1</v>
      </c>
      <c r="N1696" s="189" t="s">
        <v>42</v>
      </c>
      <c r="O1696" s="71"/>
      <c r="P1696" s="190">
        <f>O1696*H1696</f>
        <v>0</v>
      </c>
      <c r="Q1696" s="190">
        <v>0</v>
      </c>
      <c r="R1696" s="190">
        <f>Q1696*H1696</f>
        <v>0</v>
      </c>
      <c r="S1696" s="190">
        <v>0</v>
      </c>
      <c r="T1696" s="191">
        <f>S1696*H1696</f>
        <v>0</v>
      </c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R1696" s="192" t="s">
        <v>234</v>
      </c>
      <c r="AT1696" s="192" t="s">
        <v>152</v>
      </c>
      <c r="AU1696" s="192" t="s">
        <v>84</v>
      </c>
      <c r="AY1696" s="17" t="s">
        <v>150</v>
      </c>
      <c r="BE1696" s="193">
        <f>IF(N1696="základní",J1696,0)</f>
        <v>0</v>
      </c>
      <c r="BF1696" s="193">
        <f>IF(N1696="snížená",J1696,0)</f>
        <v>0</v>
      </c>
      <c r="BG1696" s="193">
        <f>IF(N1696="zákl. přenesená",J1696,0)</f>
        <v>0</v>
      </c>
      <c r="BH1696" s="193">
        <f>IF(N1696="sníž. přenesená",J1696,0)</f>
        <v>0</v>
      </c>
      <c r="BI1696" s="193">
        <f>IF(N1696="nulová",J1696,0)</f>
        <v>0</v>
      </c>
      <c r="BJ1696" s="17" t="s">
        <v>82</v>
      </c>
      <c r="BK1696" s="193">
        <f>ROUND(I1696*H1696,2)</f>
        <v>0</v>
      </c>
      <c r="BL1696" s="17" t="s">
        <v>234</v>
      </c>
      <c r="BM1696" s="192" t="s">
        <v>2632</v>
      </c>
    </row>
    <row r="1697" spans="1:65" s="2" customFormat="1" ht="33" customHeight="1">
      <c r="A1697" s="34"/>
      <c r="B1697" s="35"/>
      <c r="C1697" s="181" t="s">
        <v>2633</v>
      </c>
      <c r="D1697" s="181" t="s">
        <v>152</v>
      </c>
      <c r="E1697" s="182" t="s">
        <v>2634</v>
      </c>
      <c r="F1697" s="183" t="s">
        <v>2635</v>
      </c>
      <c r="G1697" s="184" t="s">
        <v>182</v>
      </c>
      <c r="H1697" s="185">
        <v>1</v>
      </c>
      <c r="I1697" s="186"/>
      <c r="J1697" s="187">
        <f>ROUND(I1697*H1697,2)</f>
        <v>0</v>
      </c>
      <c r="K1697" s="183" t="s">
        <v>1</v>
      </c>
      <c r="L1697" s="39"/>
      <c r="M1697" s="188" t="s">
        <v>1</v>
      </c>
      <c r="N1697" s="189" t="s">
        <v>42</v>
      </c>
      <c r="O1697" s="71"/>
      <c r="P1697" s="190">
        <f>O1697*H1697</f>
        <v>0</v>
      </c>
      <c r="Q1697" s="190">
        <v>0</v>
      </c>
      <c r="R1697" s="190">
        <f>Q1697*H1697</f>
        <v>0</v>
      </c>
      <c r="S1697" s="190">
        <v>0</v>
      </c>
      <c r="T1697" s="191">
        <f>S1697*H1697</f>
        <v>0</v>
      </c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R1697" s="192" t="s">
        <v>234</v>
      </c>
      <c r="AT1697" s="192" t="s">
        <v>152</v>
      </c>
      <c r="AU1697" s="192" t="s">
        <v>84</v>
      </c>
      <c r="AY1697" s="17" t="s">
        <v>150</v>
      </c>
      <c r="BE1697" s="193">
        <f>IF(N1697="základní",J1697,0)</f>
        <v>0</v>
      </c>
      <c r="BF1697" s="193">
        <f>IF(N1697="snížená",J1697,0)</f>
        <v>0</v>
      </c>
      <c r="BG1697" s="193">
        <f>IF(N1697="zákl. přenesená",J1697,0)</f>
        <v>0</v>
      </c>
      <c r="BH1697" s="193">
        <f>IF(N1697="sníž. přenesená",J1697,0)</f>
        <v>0</v>
      </c>
      <c r="BI1697" s="193">
        <f>IF(N1697="nulová",J1697,0)</f>
        <v>0</v>
      </c>
      <c r="BJ1697" s="17" t="s">
        <v>82</v>
      </c>
      <c r="BK1697" s="193">
        <f>ROUND(I1697*H1697,2)</f>
        <v>0</v>
      </c>
      <c r="BL1697" s="17" t="s">
        <v>234</v>
      </c>
      <c r="BM1697" s="192" t="s">
        <v>2636</v>
      </c>
    </row>
    <row r="1698" spans="1:65" s="13" customFormat="1" ht="11.25">
      <c r="B1698" s="194"/>
      <c r="C1698" s="195"/>
      <c r="D1698" s="196" t="s">
        <v>162</v>
      </c>
      <c r="E1698" s="197" t="s">
        <v>1</v>
      </c>
      <c r="F1698" s="198" t="s">
        <v>810</v>
      </c>
      <c r="G1698" s="195"/>
      <c r="H1698" s="197" t="s">
        <v>1</v>
      </c>
      <c r="I1698" s="199"/>
      <c r="J1698" s="195"/>
      <c r="K1698" s="195"/>
      <c r="L1698" s="200"/>
      <c r="M1698" s="201"/>
      <c r="N1698" s="202"/>
      <c r="O1698" s="202"/>
      <c r="P1698" s="202"/>
      <c r="Q1698" s="202"/>
      <c r="R1698" s="202"/>
      <c r="S1698" s="202"/>
      <c r="T1698" s="203"/>
      <c r="AT1698" s="204" t="s">
        <v>162</v>
      </c>
      <c r="AU1698" s="204" t="s">
        <v>84</v>
      </c>
      <c r="AV1698" s="13" t="s">
        <v>82</v>
      </c>
      <c r="AW1698" s="13" t="s">
        <v>32</v>
      </c>
      <c r="AX1698" s="13" t="s">
        <v>77</v>
      </c>
      <c r="AY1698" s="204" t="s">
        <v>150</v>
      </c>
    </row>
    <row r="1699" spans="1:65" s="14" customFormat="1" ht="11.25">
      <c r="B1699" s="205"/>
      <c r="C1699" s="206"/>
      <c r="D1699" s="196" t="s">
        <v>162</v>
      </c>
      <c r="E1699" s="207" t="s">
        <v>1</v>
      </c>
      <c r="F1699" s="208" t="s">
        <v>82</v>
      </c>
      <c r="G1699" s="206"/>
      <c r="H1699" s="209">
        <v>1</v>
      </c>
      <c r="I1699" s="210"/>
      <c r="J1699" s="206"/>
      <c r="K1699" s="206"/>
      <c r="L1699" s="211"/>
      <c r="M1699" s="212"/>
      <c r="N1699" s="213"/>
      <c r="O1699" s="213"/>
      <c r="P1699" s="213"/>
      <c r="Q1699" s="213"/>
      <c r="R1699" s="213"/>
      <c r="S1699" s="213"/>
      <c r="T1699" s="214"/>
      <c r="AT1699" s="215" t="s">
        <v>162</v>
      </c>
      <c r="AU1699" s="215" t="s">
        <v>84</v>
      </c>
      <c r="AV1699" s="14" t="s">
        <v>84</v>
      </c>
      <c r="AW1699" s="14" t="s">
        <v>32</v>
      </c>
      <c r="AX1699" s="14" t="s">
        <v>82</v>
      </c>
      <c r="AY1699" s="215" t="s">
        <v>150</v>
      </c>
    </row>
    <row r="1700" spans="1:65" s="2" customFormat="1" ht="24.2" customHeight="1">
      <c r="A1700" s="34"/>
      <c r="B1700" s="35"/>
      <c r="C1700" s="181" t="s">
        <v>2637</v>
      </c>
      <c r="D1700" s="181" t="s">
        <v>152</v>
      </c>
      <c r="E1700" s="182" t="s">
        <v>2638</v>
      </c>
      <c r="F1700" s="183" t="s">
        <v>2639</v>
      </c>
      <c r="G1700" s="184" t="s">
        <v>182</v>
      </c>
      <c r="H1700" s="185">
        <v>2</v>
      </c>
      <c r="I1700" s="186"/>
      <c r="J1700" s="187">
        <f>ROUND(I1700*H1700,2)</f>
        <v>0</v>
      </c>
      <c r="K1700" s="183" t="s">
        <v>156</v>
      </c>
      <c r="L1700" s="39"/>
      <c r="M1700" s="188" t="s">
        <v>1</v>
      </c>
      <c r="N1700" s="189" t="s">
        <v>42</v>
      </c>
      <c r="O1700" s="71"/>
      <c r="P1700" s="190">
        <f>O1700*H1700</f>
        <v>0</v>
      </c>
      <c r="Q1700" s="190">
        <v>0</v>
      </c>
      <c r="R1700" s="190">
        <f>Q1700*H1700</f>
        <v>0</v>
      </c>
      <c r="S1700" s="190">
        <v>0</v>
      </c>
      <c r="T1700" s="191">
        <f>S1700*H1700</f>
        <v>0</v>
      </c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R1700" s="192" t="s">
        <v>234</v>
      </c>
      <c r="AT1700" s="192" t="s">
        <v>152</v>
      </c>
      <c r="AU1700" s="192" t="s">
        <v>84</v>
      </c>
      <c r="AY1700" s="17" t="s">
        <v>150</v>
      </c>
      <c r="BE1700" s="193">
        <f>IF(N1700="základní",J1700,0)</f>
        <v>0</v>
      </c>
      <c r="BF1700" s="193">
        <f>IF(N1700="snížená",J1700,0)</f>
        <v>0</v>
      </c>
      <c r="BG1700" s="193">
        <f>IF(N1700="zákl. přenesená",J1700,0)</f>
        <v>0</v>
      </c>
      <c r="BH1700" s="193">
        <f>IF(N1700="sníž. přenesená",J1700,0)</f>
        <v>0</v>
      </c>
      <c r="BI1700" s="193">
        <f>IF(N1700="nulová",J1700,0)</f>
        <v>0</v>
      </c>
      <c r="BJ1700" s="17" t="s">
        <v>82</v>
      </c>
      <c r="BK1700" s="193">
        <f>ROUND(I1700*H1700,2)</f>
        <v>0</v>
      </c>
      <c r="BL1700" s="17" t="s">
        <v>234</v>
      </c>
      <c r="BM1700" s="192" t="s">
        <v>2640</v>
      </c>
    </row>
    <row r="1701" spans="1:65" s="13" customFormat="1" ht="11.25">
      <c r="B1701" s="194"/>
      <c r="C1701" s="195"/>
      <c r="D1701" s="196" t="s">
        <v>162</v>
      </c>
      <c r="E1701" s="197" t="s">
        <v>1</v>
      </c>
      <c r="F1701" s="198" t="s">
        <v>2542</v>
      </c>
      <c r="G1701" s="195"/>
      <c r="H1701" s="197" t="s">
        <v>1</v>
      </c>
      <c r="I1701" s="199"/>
      <c r="J1701" s="195"/>
      <c r="K1701" s="195"/>
      <c r="L1701" s="200"/>
      <c r="M1701" s="201"/>
      <c r="N1701" s="202"/>
      <c r="O1701" s="202"/>
      <c r="P1701" s="202"/>
      <c r="Q1701" s="202"/>
      <c r="R1701" s="202"/>
      <c r="S1701" s="202"/>
      <c r="T1701" s="203"/>
      <c r="AT1701" s="204" t="s">
        <v>162</v>
      </c>
      <c r="AU1701" s="204" t="s">
        <v>84</v>
      </c>
      <c r="AV1701" s="13" t="s">
        <v>82</v>
      </c>
      <c r="AW1701" s="13" t="s">
        <v>32</v>
      </c>
      <c r="AX1701" s="13" t="s">
        <v>77</v>
      </c>
      <c r="AY1701" s="204" t="s">
        <v>150</v>
      </c>
    </row>
    <row r="1702" spans="1:65" s="14" customFormat="1" ht="11.25">
      <c r="B1702" s="205"/>
      <c r="C1702" s="206"/>
      <c r="D1702" s="196" t="s">
        <v>162</v>
      </c>
      <c r="E1702" s="207" t="s">
        <v>1</v>
      </c>
      <c r="F1702" s="208" t="s">
        <v>84</v>
      </c>
      <c r="G1702" s="206"/>
      <c r="H1702" s="209">
        <v>2</v>
      </c>
      <c r="I1702" s="210"/>
      <c r="J1702" s="206"/>
      <c r="K1702" s="206"/>
      <c r="L1702" s="211"/>
      <c r="M1702" s="212"/>
      <c r="N1702" s="213"/>
      <c r="O1702" s="213"/>
      <c r="P1702" s="213"/>
      <c r="Q1702" s="213"/>
      <c r="R1702" s="213"/>
      <c r="S1702" s="213"/>
      <c r="T1702" s="214"/>
      <c r="AT1702" s="215" t="s">
        <v>162</v>
      </c>
      <c r="AU1702" s="215" t="s">
        <v>84</v>
      </c>
      <c r="AV1702" s="14" t="s">
        <v>84</v>
      </c>
      <c r="AW1702" s="14" t="s">
        <v>32</v>
      </c>
      <c r="AX1702" s="14" t="s">
        <v>82</v>
      </c>
      <c r="AY1702" s="215" t="s">
        <v>150</v>
      </c>
    </row>
    <row r="1703" spans="1:65" s="2" customFormat="1" ht="24.2" customHeight="1">
      <c r="A1703" s="34"/>
      <c r="B1703" s="35"/>
      <c r="C1703" s="227" t="s">
        <v>2641</v>
      </c>
      <c r="D1703" s="227" t="s">
        <v>224</v>
      </c>
      <c r="E1703" s="228" t="s">
        <v>2642</v>
      </c>
      <c r="F1703" s="229" t="s">
        <v>2643</v>
      </c>
      <c r="G1703" s="230" t="s">
        <v>182</v>
      </c>
      <c r="H1703" s="231">
        <v>2</v>
      </c>
      <c r="I1703" s="232"/>
      <c r="J1703" s="233">
        <f>ROUND(I1703*H1703,2)</f>
        <v>0</v>
      </c>
      <c r="K1703" s="229" t="s">
        <v>156</v>
      </c>
      <c r="L1703" s="234"/>
      <c r="M1703" s="235" t="s">
        <v>1</v>
      </c>
      <c r="N1703" s="236" t="s">
        <v>42</v>
      </c>
      <c r="O1703" s="71"/>
      <c r="P1703" s="190">
        <f>O1703*H1703</f>
        <v>0</v>
      </c>
      <c r="Q1703" s="190">
        <v>1.23E-3</v>
      </c>
      <c r="R1703" s="190">
        <f>Q1703*H1703</f>
        <v>2.4599999999999999E-3</v>
      </c>
      <c r="S1703" s="190">
        <v>0</v>
      </c>
      <c r="T1703" s="191">
        <f>S1703*H1703</f>
        <v>0</v>
      </c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  <c r="AR1703" s="192" t="s">
        <v>326</v>
      </c>
      <c r="AT1703" s="192" t="s">
        <v>224</v>
      </c>
      <c r="AU1703" s="192" t="s">
        <v>84</v>
      </c>
      <c r="AY1703" s="17" t="s">
        <v>150</v>
      </c>
      <c r="BE1703" s="193">
        <f>IF(N1703="základní",J1703,0)</f>
        <v>0</v>
      </c>
      <c r="BF1703" s="193">
        <f>IF(N1703="snížená",J1703,0)</f>
        <v>0</v>
      </c>
      <c r="BG1703" s="193">
        <f>IF(N1703="zákl. přenesená",J1703,0)</f>
        <v>0</v>
      </c>
      <c r="BH1703" s="193">
        <f>IF(N1703="sníž. přenesená",J1703,0)</f>
        <v>0</v>
      </c>
      <c r="BI1703" s="193">
        <f>IF(N1703="nulová",J1703,0)</f>
        <v>0</v>
      </c>
      <c r="BJ1703" s="17" t="s">
        <v>82</v>
      </c>
      <c r="BK1703" s="193">
        <f>ROUND(I1703*H1703,2)</f>
        <v>0</v>
      </c>
      <c r="BL1703" s="17" t="s">
        <v>234</v>
      </c>
      <c r="BM1703" s="192" t="s">
        <v>2644</v>
      </c>
    </row>
    <row r="1704" spans="1:65" s="13" customFormat="1" ht="11.25">
      <c r="B1704" s="194"/>
      <c r="C1704" s="195"/>
      <c r="D1704" s="196" t="s">
        <v>162</v>
      </c>
      <c r="E1704" s="197" t="s">
        <v>1</v>
      </c>
      <c r="F1704" s="198" t="s">
        <v>2542</v>
      </c>
      <c r="G1704" s="195"/>
      <c r="H1704" s="197" t="s">
        <v>1</v>
      </c>
      <c r="I1704" s="199"/>
      <c r="J1704" s="195"/>
      <c r="K1704" s="195"/>
      <c r="L1704" s="200"/>
      <c r="M1704" s="201"/>
      <c r="N1704" s="202"/>
      <c r="O1704" s="202"/>
      <c r="P1704" s="202"/>
      <c r="Q1704" s="202"/>
      <c r="R1704" s="202"/>
      <c r="S1704" s="202"/>
      <c r="T1704" s="203"/>
      <c r="AT1704" s="204" t="s">
        <v>162</v>
      </c>
      <c r="AU1704" s="204" t="s">
        <v>84</v>
      </c>
      <c r="AV1704" s="13" t="s">
        <v>82</v>
      </c>
      <c r="AW1704" s="13" t="s">
        <v>32</v>
      </c>
      <c r="AX1704" s="13" t="s">
        <v>77</v>
      </c>
      <c r="AY1704" s="204" t="s">
        <v>150</v>
      </c>
    </row>
    <row r="1705" spans="1:65" s="14" customFormat="1" ht="11.25">
      <c r="B1705" s="205"/>
      <c r="C1705" s="206"/>
      <c r="D1705" s="196" t="s">
        <v>162</v>
      </c>
      <c r="E1705" s="207" t="s">
        <v>1</v>
      </c>
      <c r="F1705" s="208" t="s">
        <v>84</v>
      </c>
      <c r="G1705" s="206"/>
      <c r="H1705" s="209">
        <v>2</v>
      </c>
      <c r="I1705" s="210"/>
      <c r="J1705" s="206"/>
      <c r="K1705" s="206"/>
      <c r="L1705" s="211"/>
      <c r="M1705" s="212"/>
      <c r="N1705" s="213"/>
      <c r="O1705" s="213"/>
      <c r="P1705" s="213"/>
      <c r="Q1705" s="213"/>
      <c r="R1705" s="213"/>
      <c r="S1705" s="213"/>
      <c r="T1705" s="214"/>
      <c r="AT1705" s="215" t="s">
        <v>162</v>
      </c>
      <c r="AU1705" s="215" t="s">
        <v>84</v>
      </c>
      <c r="AV1705" s="14" t="s">
        <v>84</v>
      </c>
      <c r="AW1705" s="14" t="s">
        <v>32</v>
      </c>
      <c r="AX1705" s="14" t="s">
        <v>82</v>
      </c>
      <c r="AY1705" s="215" t="s">
        <v>150</v>
      </c>
    </row>
    <row r="1706" spans="1:65" s="2" customFormat="1" ht="33" customHeight="1">
      <c r="A1706" s="34"/>
      <c r="B1706" s="35"/>
      <c r="C1706" s="181" t="s">
        <v>2645</v>
      </c>
      <c r="D1706" s="181" t="s">
        <v>152</v>
      </c>
      <c r="E1706" s="182" t="s">
        <v>2646</v>
      </c>
      <c r="F1706" s="183" t="s">
        <v>2647</v>
      </c>
      <c r="G1706" s="184" t="s">
        <v>209</v>
      </c>
      <c r="H1706" s="185">
        <v>1.054</v>
      </c>
      <c r="I1706" s="186"/>
      <c r="J1706" s="187">
        <f>ROUND(I1706*H1706,2)</f>
        <v>0</v>
      </c>
      <c r="K1706" s="183" t="s">
        <v>156</v>
      </c>
      <c r="L1706" s="39"/>
      <c r="M1706" s="188" t="s">
        <v>1</v>
      </c>
      <c r="N1706" s="189" t="s">
        <v>42</v>
      </c>
      <c r="O1706" s="71"/>
      <c r="P1706" s="190">
        <f>O1706*H1706</f>
        <v>0</v>
      </c>
      <c r="Q1706" s="190">
        <v>0</v>
      </c>
      <c r="R1706" s="190">
        <f>Q1706*H1706</f>
        <v>0</v>
      </c>
      <c r="S1706" s="190">
        <v>0</v>
      </c>
      <c r="T1706" s="191">
        <f>S1706*H1706</f>
        <v>0</v>
      </c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R1706" s="192" t="s">
        <v>234</v>
      </c>
      <c r="AT1706" s="192" t="s">
        <v>152</v>
      </c>
      <c r="AU1706" s="192" t="s">
        <v>84</v>
      </c>
      <c r="AY1706" s="17" t="s">
        <v>150</v>
      </c>
      <c r="BE1706" s="193">
        <f>IF(N1706="základní",J1706,0)</f>
        <v>0</v>
      </c>
      <c r="BF1706" s="193">
        <f>IF(N1706="snížená",J1706,0)</f>
        <v>0</v>
      </c>
      <c r="BG1706" s="193">
        <f>IF(N1706="zákl. přenesená",J1706,0)</f>
        <v>0</v>
      </c>
      <c r="BH1706" s="193">
        <f>IF(N1706="sníž. přenesená",J1706,0)</f>
        <v>0</v>
      </c>
      <c r="BI1706" s="193">
        <f>IF(N1706="nulová",J1706,0)</f>
        <v>0</v>
      </c>
      <c r="BJ1706" s="17" t="s">
        <v>82</v>
      </c>
      <c r="BK1706" s="193">
        <f>ROUND(I1706*H1706,2)</f>
        <v>0</v>
      </c>
      <c r="BL1706" s="17" t="s">
        <v>234</v>
      </c>
      <c r="BM1706" s="192" t="s">
        <v>2648</v>
      </c>
    </row>
    <row r="1707" spans="1:65" s="12" customFormat="1" ht="22.9" customHeight="1">
      <c r="B1707" s="165"/>
      <c r="C1707" s="166"/>
      <c r="D1707" s="167" t="s">
        <v>76</v>
      </c>
      <c r="E1707" s="179" t="s">
        <v>2649</v>
      </c>
      <c r="F1707" s="179" t="s">
        <v>2650</v>
      </c>
      <c r="G1707" s="166"/>
      <c r="H1707" s="166"/>
      <c r="I1707" s="169"/>
      <c r="J1707" s="180">
        <f>BK1707</f>
        <v>0</v>
      </c>
      <c r="K1707" s="166"/>
      <c r="L1707" s="171"/>
      <c r="M1707" s="172"/>
      <c r="N1707" s="173"/>
      <c r="O1707" s="173"/>
      <c r="P1707" s="174">
        <f>SUM(P1708:P1843)</f>
        <v>0</v>
      </c>
      <c r="Q1707" s="173"/>
      <c r="R1707" s="174">
        <f>SUM(R1708:R1843)</f>
        <v>6.9993242599999999</v>
      </c>
      <c r="S1707" s="173"/>
      <c r="T1707" s="175">
        <f>SUM(T1708:T1843)</f>
        <v>6.6000000000000003E-2</v>
      </c>
      <c r="AR1707" s="176" t="s">
        <v>84</v>
      </c>
      <c r="AT1707" s="177" t="s">
        <v>76</v>
      </c>
      <c r="AU1707" s="177" t="s">
        <v>82</v>
      </c>
      <c r="AY1707" s="176" t="s">
        <v>150</v>
      </c>
      <c r="BK1707" s="178">
        <f>SUM(BK1708:BK1843)</f>
        <v>0</v>
      </c>
    </row>
    <row r="1708" spans="1:65" s="2" customFormat="1" ht="24.2" customHeight="1">
      <c r="A1708" s="34"/>
      <c r="B1708" s="35"/>
      <c r="C1708" s="181" t="s">
        <v>2651</v>
      </c>
      <c r="D1708" s="181" t="s">
        <v>152</v>
      </c>
      <c r="E1708" s="182" t="s">
        <v>2652</v>
      </c>
      <c r="F1708" s="183" t="s">
        <v>2653</v>
      </c>
      <c r="G1708" s="184" t="s">
        <v>155</v>
      </c>
      <c r="H1708" s="185">
        <v>4.5309999999999997</v>
      </c>
      <c r="I1708" s="186"/>
      <c r="J1708" s="187">
        <f>ROUND(I1708*H1708,2)</f>
        <v>0</v>
      </c>
      <c r="K1708" s="183" t="s">
        <v>156</v>
      </c>
      <c r="L1708" s="39"/>
      <c r="M1708" s="188" t="s">
        <v>1</v>
      </c>
      <c r="N1708" s="189" t="s">
        <v>42</v>
      </c>
      <c r="O1708" s="71"/>
      <c r="P1708" s="190">
        <f>O1708*H1708</f>
        <v>0</v>
      </c>
      <c r="Q1708" s="190">
        <v>2.4000000000000001E-4</v>
      </c>
      <c r="R1708" s="190">
        <f>Q1708*H1708</f>
        <v>1.0874399999999998E-3</v>
      </c>
      <c r="S1708" s="190">
        <v>0</v>
      </c>
      <c r="T1708" s="191">
        <f>S1708*H1708</f>
        <v>0</v>
      </c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  <c r="AR1708" s="192" t="s">
        <v>234</v>
      </c>
      <c r="AT1708" s="192" t="s">
        <v>152</v>
      </c>
      <c r="AU1708" s="192" t="s">
        <v>84</v>
      </c>
      <c r="AY1708" s="17" t="s">
        <v>150</v>
      </c>
      <c r="BE1708" s="193">
        <f>IF(N1708="základní",J1708,0)</f>
        <v>0</v>
      </c>
      <c r="BF1708" s="193">
        <f>IF(N1708="snížená",J1708,0)</f>
        <v>0</v>
      </c>
      <c r="BG1708" s="193">
        <f>IF(N1708="zákl. přenesená",J1708,0)</f>
        <v>0</v>
      </c>
      <c r="BH1708" s="193">
        <f>IF(N1708="sníž. přenesená",J1708,0)</f>
        <v>0</v>
      </c>
      <c r="BI1708" s="193">
        <f>IF(N1708="nulová",J1708,0)</f>
        <v>0</v>
      </c>
      <c r="BJ1708" s="17" t="s">
        <v>82</v>
      </c>
      <c r="BK1708" s="193">
        <f>ROUND(I1708*H1708,2)</f>
        <v>0</v>
      </c>
      <c r="BL1708" s="17" t="s">
        <v>234</v>
      </c>
      <c r="BM1708" s="192" t="s">
        <v>2654</v>
      </c>
    </row>
    <row r="1709" spans="1:65" s="13" customFormat="1" ht="11.25">
      <c r="B1709" s="194"/>
      <c r="C1709" s="195"/>
      <c r="D1709" s="196" t="s">
        <v>162</v>
      </c>
      <c r="E1709" s="197" t="s">
        <v>1</v>
      </c>
      <c r="F1709" s="198" t="s">
        <v>2655</v>
      </c>
      <c r="G1709" s="195"/>
      <c r="H1709" s="197" t="s">
        <v>1</v>
      </c>
      <c r="I1709" s="199"/>
      <c r="J1709" s="195"/>
      <c r="K1709" s="195"/>
      <c r="L1709" s="200"/>
      <c r="M1709" s="201"/>
      <c r="N1709" s="202"/>
      <c r="O1709" s="202"/>
      <c r="P1709" s="202"/>
      <c r="Q1709" s="202"/>
      <c r="R1709" s="202"/>
      <c r="S1709" s="202"/>
      <c r="T1709" s="203"/>
      <c r="AT1709" s="204" t="s">
        <v>162</v>
      </c>
      <c r="AU1709" s="204" t="s">
        <v>84</v>
      </c>
      <c r="AV1709" s="13" t="s">
        <v>82</v>
      </c>
      <c r="AW1709" s="13" t="s">
        <v>32</v>
      </c>
      <c r="AX1709" s="13" t="s">
        <v>77</v>
      </c>
      <c r="AY1709" s="204" t="s">
        <v>150</v>
      </c>
    </row>
    <row r="1710" spans="1:65" s="14" customFormat="1" ht="11.25">
      <c r="B1710" s="205"/>
      <c r="C1710" s="206"/>
      <c r="D1710" s="196" t="s">
        <v>162</v>
      </c>
      <c r="E1710" s="207" t="s">
        <v>1</v>
      </c>
      <c r="F1710" s="208" t="s">
        <v>2656</v>
      </c>
      <c r="G1710" s="206"/>
      <c r="H1710" s="209">
        <v>4.5309999999999997</v>
      </c>
      <c r="I1710" s="210"/>
      <c r="J1710" s="206"/>
      <c r="K1710" s="206"/>
      <c r="L1710" s="211"/>
      <c r="M1710" s="212"/>
      <c r="N1710" s="213"/>
      <c r="O1710" s="213"/>
      <c r="P1710" s="213"/>
      <c r="Q1710" s="213"/>
      <c r="R1710" s="213"/>
      <c r="S1710" s="213"/>
      <c r="T1710" s="214"/>
      <c r="AT1710" s="215" t="s">
        <v>162</v>
      </c>
      <c r="AU1710" s="215" t="s">
        <v>84</v>
      </c>
      <c r="AV1710" s="14" t="s">
        <v>84</v>
      </c>
      <c r="AW1710" s="14" t="s">
        <v>32</v>
      </c>
      <c r="AX1710" s="14" t="s">
        <v>82</v>
      </c>
      <c r="AY1710" s="215" t="s">
        <v>150</v>
      </c>
    </row>
    <row r="1711" spans="1:65" s="2" customFormat="1" ht="24.2" customHeight="1">
      <c r="A1711" s="34"/>
      <c r="B1711" s="35"/>
      <c r="C1711" s="227" t="s">
        <v>2657</v>
      </c>
      <c r="D1711" s="227" t="s">
        <v>224</v>
      </c>
      <c r="E1711" s="228" t="s">
        <v>2658</v>
      </c>
      <c r="F1711" s="229" t="s">
        <v>2659</v>
      </c>
      <c r="G1711" s="230" t="s">
        <v>155</v>
      </c>
      <c r="H1711" s="231">
        <v>4.5309999999999997</v>
      </c>
      <c r="I1711" s="232"/>
      <c r="J1711" s="233">
        <f>ROUND(I1711*H1711,2)</f>
        <v>0</v>
      </c>
      <c r="K1711" s="229" t="s">
        <v>156</v>
      </c>
      <c r="L1711" s="234"/>
      <c r="M1711" s="235" t="s">
        <v>1</v>
      </c>
      <c r="N1711" s="236" t="s">
        <v>42</v>
      </c>
      <c r="O1711" s="71"/>
      <c r="P1711" s="190">
        <f>O1711*H1711</f>
        <v>0</v>
      </c>
      <c r="Q1711" s="190">
        <v>3.8289999999999998E-2</v>
      </c>
      <c r="R1711" s="190">
        <f>Q1711*H1711</f>
        <v>0.17349198999999998</v>
      </c>
      <c r="S1711" s="190">
        <v>0</v>
      </c>
      <c r="T1711" s="191">
        <f>S1711*H1711</f>
        <v>0</v>
      </c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R1711" s="192" t="s">
        <v>326</v>
      </c>
      <c r="AT1711" s="192" t="s">
        <v>224</v>
      </c>
      <c r="AU1711" s="192" t="s">
        <v>84</v>
      </c>
      <c r="AY1711" s="17" t="s">
        <v>150</v>
      </c>
      <c r="BE1711" s="193">
        <f>IF(N1711="základní",J1711,0)</f>
        <v>0</v>
      </c>
      <c r="BF1711" s="193">
        <f>IF(N1711="snížená",J1711,0)</f>
        <v>0</v>
      </c>
      <c r="BG1711" s="193">
        <f>IF(N1711="zákl. přenesená",J1711,0)</f>
        <v>0</v>
      </c>
      <c r="BH1711" s="193">
        <f>IF(N1711="sníž. přenesená",J1711,0)</f>
        <v>0</v>
      </c>
      <c r="BI1711" s="193">
        <f>IF(N1711="nulová",J1711,0)</f>
        <v>0</v>
      </c>
      <c r="BJ1711" s="17" t="s">
        <v>82</v>
      </c>
      <c r="BK1711" s="193">
        <f>ROUND(I1711*H1711,2)</f>
        <v>0</v>
      </c>
      <c r="BL1711" s="17" t="s">
        <v>234</v>
      </c>
      <c r="BM1711" s="192" t="s">
        <v>2660</v>
      </c>
    </row>
    <row r="1712" spans="1:65" s="2" customFormat="1" ht="33" customHeight="1">
      <c r="A1712" s="34"/>
      <c r="B1712" s="35"/>
      <c r="C1712" s="181" t="s">
        <v>2661</v>
      </c>
      <c r="D1712" s="181" t="s">
        <v>152</v>
      </c>
      <c r="E1712" s="182" t="s">
        <v>2662</v>
      </c>
      <c r="F1712" s="183" t="s">
        <v>2663</v>
      </c>
      <c r="G1712" s="184" t="s">
        <v>394</v>
      </c>
      <c r="H1712" s="185">
        <v>3.75</v>
      </c>
      <c r="I1712" s="186"/>
      <c r="J1712" s="187">
        <f>ROUND(I1712*H1712,2)</f>
        <v>0</v>
      </c>
      <c r="K1712" s="183" t="s">
        <v>156</v>
      </c>
      <c r="L1712" s="39"/>
      <c r="M1712" s="188" t="s">
        <v>1</v>
      </c>
      <c r="N1712" s="189" t="s">
        <v>42</v>
      </c>
      <c r="O1712" s="71"/>
      <c r="P1712" s="190">
        <f>O1712*H1712</f>
        <v>0</v>
      </c>
      <c r="Q1712" s="190">
        <v>0</v>
      </c>
      <c r="R1712" s="190">
        <f>Q1712*H1712</f>
        <v>0</v>
      </c>
      <c r="S1712" s="190">
        <v>1.6E-2</v>
      </c>
      <c r="T1712" s="191">
        <f>S1712*H1712</f>
        <v>0.06</v>
      </c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R1712" s="192" t="s">
        <v>234</v>
      </c>
      <c r="AT1712" s="192" t="s">
        <v>152</v>
      </c>
      <c r="AU1712" s="192" t="s">
        <v>84</v>
      </c>
      <c r="AY1712" s="17" t="s">
        <v>150</v>
      </c>
      <c r="BE1712" s="193">
        <f>IF(N1712="základní",J1712,0)</f>
        <v>0</v>
      </c>
      <c r="BF1712" s="193">
        <f>IF(N1712="snížená",J1712,0)</f>
        <v>0</v>
      </c>
      <c r="BG1712" s="193">
        <f>IF(N1712="zákl. přenesená",J1712,0)</f>
        <v>0</v>
      </c>
      <c r="BH1712" s="193">
        <f>IF(N1712="sníž. přenesená",J1712,0)</f>
        <v>0</v>
      </c>
      <c r="BI1712" s="193">
        <f>IF(N1712="nulová",J1712,0)</f>
        <v>0</v>
      </c>
      <c r="BJ1712" s="17" t="s">
        <v>82</v>
      </c>
      <c r="BK1712" s="193">
        <f>ROUND(I1712*H1712,2)</f>
        <v>0</v>
      </c>
      <c r="BL1712" s="17" t="s">
        <v>234</v>
      </c>
      <c r="BM1712" s="192" t="s">
        <v>2664</v>
      </c>
    </row>
    <row r="1713" spans="1:65" s="13" customFormat="1" ht="11.25">
      <c r="B1713" s="194"/>
      <c r="C1713" s="195"/>
      <c r="D1713" s="196" t="s">
        <v>162</v>
      </c>
      <c r="E1713" s="197" t="s">
        <v>1</v>
      </c>
      <c r="F1713" s="198" t="s">
        <v>2665</v>
      </c>
      <c r="G1713" s="195"/>
      <c r="H1713" s="197" t="s">
        <v>1</v>
      </c>
      <c r="I1713" s="199"/>
      <c r="J1713" s="195"/>
      <c r="K1713" s="195"/>
      <c r="L1713" s="200"/>
      <c r="M1713" s="201"/>
      <c r="N1713" s="202"/>
      <c r="O1713" s="202"/>
      <c r="P1713" s="202"/>
      <c r="Q1713" s="202"/>
      <c r="R1713" s="202"/>
      <c r="S1713" s="202"/>
      <c r="T1713" s="203"/>
      <c r="AT1713" s="204" t="s">
        <v>162</v>
      </c>
      <c r="AU1713" s="204" t="s">
        <v>84</v>
      </c>
      <c r="AV1713" s="13" t="s">
        <v>82</v>
      </c>
      <c r="AW1713" s="13" t="s">
        <v>32</v>
      </c>
      <c r="AX1713" s="13" t="s">
        <v>77</v>
      </c>
      <c r="AY1713" s="204" t="s">
        <v>150</v>
      </c>
    </row>
    <row r="1714" spans="1:65" s="14" customFormat="1" ht="11.25">
      <c r="B1714" s="205"/>
      <c r="C1714" s="206"/>
      <c r="D1714" s="196" t="s">
        <v>162</v>
      </c>
      <c r="E1714" s="207" t="s">
        <v>1</v>
      </c>
      <c r="F1714" s="208" t="s">
        <v>2666</v>
      </c>
      <c r="G1714" s="206"/>
      <c r="H1714" s="209">
        <v>3.75</v>
      </c>
      <c r="I1714" s="210"/>
      <c r="J1714" s="206"/>
      <c r="K1714" s="206"/>
      <c r="L1714" s="211"/>
      <c r="M1714" s="212"/>
      <c r="N1714" s="213"/>
      <c r="O1714" s="213"/>
      <c r="P1714" s="213"/>
      <c r="Q1714" s="213"/>
      <c r="R1714" s="213"/>
      <c r="S1714" s="213"/>
      <c r="T1714" s="214"/>
      <c r="AT1714" s="215" t="s">
        <v>162</v>
      </c>
      <c r="AU1714" s="215" t="s">
        <v>84</v>
      </c>
      <c r="AV1714" s="14" t="s">
        <v>84</v>
      </c>
      <c r="AW1714" s="14" t="s">
        <v>32</v>
      </c>
      <c r="AX1714" s="14" t="s">
        <v>82</v>
      </c>
      <c r="AY1714" s="215" t="s">
        <v>150</v>
      </c>
    </row>
    <row r="1715" spans="1:65" s="2" customFormat="1" ht="24.2" customHeight="1">
      <c r="A1715" s="34"/>
      <c r="B1715" s="35"/>
      <c r="C1715" s="181" t="s">
        <v>2667</v>
      </c>
      <c r="D1715" s="181" t="s">
        <v>152</v>
      </c>
      <c r="E1715" s="182" t="s">
        <v>2668</v>
      </c>
      <c r="F1715" s="183" t="s">
        <v>2669</v>
      </c>
      <c r="G1715" s="184" t="s">
        <v>394</v>
      </c>
      <c r="H1715" s="185">
        <v>11.87</v>
      </c>
      <c r="I1715" s="186"/>
      <c r="J1715" s="187">
        <f>ROUND(I1715*H1715,2)</f>
        <v>0</v>
      </c>
      <c r="K1715" s="183" t="s">
        <v>156</v>
      </c>
      <c r="L1715" s="39"/>
      <c r="M1715" s="188" t="s">
        <v>1</v>
      </c>
      <c r="N1715" s="189" t="s">
        <v>42</v>
      </c>
      <c r="O1715" s="71"/>
      <c r="P1715" s="190">
        <f>O1715*H1715</f>
        <v>0</v>
      </c>
      <c r="Q1715" s="190">
        <v>7.2000000000000005E-4</v>
      </c>
      <c r="R1715" s="190">
        <f>Q1715*H1715</f>
        <v>8.5463999999999991E-3</v>
      </c>
      <c r="S1715" s="190">
        <v>0</v>
      </c>
      <c r="T1715" s="191">
        <f>S1715*H1715</f>
        <v>0</v>
      </c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  <c r="AE1715" s="34"/>
      <c r="AR1715" s="192" t="s">
        <v>234</v>
      </c>
      <c r="AT1715" s="192" t="s">
        <v>152</v>
      </c>
      <c r="AU1715" s="192" t="s">
        <v>84</v>
      </c>
      <c r="AY1715" s="17" t="s">
        <v>150</v>
      </c>
      <c r="BE1715" s="193">
        <f>IF(N1715="základní",J1715,0)</f>
        <v>0</v>
      </c>
      <c r="BF1715" s="193">
        <f>IF(N1715="snížená",J1715,0)</f>
        <v>0</v>
      </c>
      <c r="BG1715" s="193">
        <f>IF(N1715="zákl. přenesená",J1715,0)</f>
        <v>0</v>
      </c>
      <c r="BH1715" s="193">
        <f>IF(N1715="sníž. přenesená",J1715,0)</f>
        <v>0</v>
      </c>
      <c r="BI1715" s="193">
        <f>IF(N1715="nulová",J1715,0)</f>
        <v>0</v>
      </c>
      <c r="BJ1715" s="17" t="s">
        <v>82</v>
      </c>
      <c r="BK1715" s="193">
        <f>ROUND(I1715*H1715,2)</f>
        <v>0</v>
      </c>
      <c r="BL1715" s="17" t="s">
        <v>234</v>
      </c>
      <c r="BM1715" s="192" t="s">
        <v>2670</v>
      </c>
    </row>
    <row r="1716" spans="1:65" s="13" customFormat="1" ht="11.25">
      <c r="B1716" s="194"/>
      <c r="C1716" s="195"/>
      <c r="D1716" s="196" t="s">
        <v>162</v>
      </c>
      <c r="E1716" s="197" t="s">
        <v>1</v>
      </c>
      <c r="F1716" s="198" t="s">
        <v>2671</v>
      </c>
      <c r="G1716" s="195"/>
      <c r="H1716" s="197" t="s">
        <v>1</v>
      </c>
      <c r="I1716" s="199"/>
      <c r="J1716" s="195"/>
      <c r="K1716" s="195"/>
      <c r="L1716" s="200"/>
      <c r="M1716" s="201"/>
      <c r="N1716" s="202"/>
      <c r="O1716" s="202"/>
      <c r="P1716" s="202"/>
      <c r="Q1716" s="202"/>
      <c r="R1716" s="202"/>
      <c r="S1716" s="202"/>
      <c r="T1716" s="203"/>
      <c r="AT1716" s="204" t="s">
        <v>162</v>
      </c>
      <c r="AU1716" s="204" t="s">
        <v>84</v>
      </c>
      <c r="AV1716" s="13" t="s">
        <v>82</v>
      </c>
      <c r="AW1716" s="13" t="s">
        <v>32</v>
      </c>
      <c r="AX1716" s="13" t="s">
        <v>77</v>
      </c>
      <c r="AY1716" s="204" t="s">
        <v>150</v>
      </c>
    </row>
    <row r="1717" spans="1:65" s="14" customFormat="1" ht="11.25">
      <c r="B1717" s="205"/>
      <c r="C1717" s="206"/>
      <c r="D1717" s="196" t="s">
        <v>162</v>
      </c>
      <c r="E1717" s="207" t="s">
        <v>1</v>
      </c>
      <c r="F1717" s="208" t="s">
        <v>2672</v>
      </c>
      <c r="G1717" s="206"/>
      <c r="H1717" s="209">
        <v>1.2</v>
      </c>
      <c r="I1717" s="210"/>
      <c r="J1717" s="206"/>
      <c r="K1717" s="206"/>
      <c r="L1717" s="211"/>
      <c r="M1717" s="212"/>
      <c r="N1717" s="213"/>
      <c r="O1717" s="213"/>
      <c r="P1717" s="213"/>
      <c r="Q1717" s="213"/>
      <c r="R1717" s="213"/>
      <c r="S1717" s="213"/>
      <c r="T1717" s="214"/>
      <c r="AT1717" s="215" t="s">
        <v>162</v>
      </c>
      <c r="AU1717" s="215" t="s">
        <v>84</v>
      </c>
      <c r="AV1717" s="14" t="s">
        <v>84</v>
      </c>
      <c r="AW1717" s="14" t="s">
        <v>32</v>
      </c>
      <c r="AX1717" s="14" t="s">
        <v>77</v>
      </c>
      <c r="AY1717" s="215" t="s">
        <v>150</v>
      </c>
    </row>
    <row r="1718" spans="1:65" s="13" customFormat="1" ht="11.25">
      <c r="B1718" s="194"/>
      <c r="C1718" s="195"/>
      <c r="D1718" s="196" t="s">
        <v>162</v>
      </c>
      <c r="E1718" s="197" t="s">
        <v>1</v>
      </c>
      <c r="F1718" s="198" t="s">
        <v>2671</v>
      </c>
      <c r="G1718" s="195"/>
      <c r="H1718" s="197" t="s">
        <v>1</v>
      </c>
      <c r="I1718" s="199"/>
      <c r="J1718" s="195"/>
      <c r="K1718" s="195"/>
      <c r="L1718" s="200"/>
      <c r="M1718" s="201"/>
      <c r="N1718" s="202"/>
      <c r="O1718" s="202"/>
      <c r="P1718" s="202"/>
      <c r="Q1718" s="202"/>
      <c r="R1718" s="202"/>
      <c r="S1718" s="202"/>
      <c r="T1718" s="203"/>
      <c r="AT1718" s="204" t="s">
        <v>162</v>
      </c>
      <c r="AU1718" s="204" t="s">
        <v>84</v>
      </c>
      <c r="AV1718" s="13" t="s">
        <v>82</v>
      </c>
      <c r="AW1718" s="13" t="s">
        <v>32</v>
      </c>
      <c r="AX1718" s="13" t="s">
        <v>77</v>
      </c>
      <c r="AY1718" s="204" t="s">
        <v>150</v>
      </c>
    </row>
    <row r="1719" spans="1:65" s="14" customFormat="1" ht="11.25">
      <c r="B1719" s="205"/>
      <c r="C1719" s="206"/>
      <c r="D1719" s="196" t="s">
        <v>162</v>
      </c>
      <c r="E1719" s="207" t="s">
        <v>1</v>
      </c>
      <c r="F1719" s="208" t="s">
        <v>2673</v>
      </c>
      <c r="G1719" s="206"/>
      <c r="H1719" s="209">
        <v>1.3</v>
      </c>
      <c r="I1719" s="210"/>
      <c r="J1719" s="206"/>
      <c r="K1719" s="206"/>
      <c r="L1719" s="211"/>
      <c r="M1719" s="212"/>
      <c r="N1719" s="213"/>
      <c r="O1719" s="213"/>
      <c r="P1719" s="213"/>
      <c r="Q1719" s="213"/>
      <c r="R1719" s="213"/>
      <c r="S1719" s="213"/>
      <c r="T1719" s="214"/>
      <c r="AT1719" s="215" t="s">
        <v>162</v>
      </c>
      <c r="AU1719" s="215" t="s">
        <v>84</v>
      </c>
      <c r="AV1719" s="14" t="s">
        <v>84</v>
      </c>
      <c r="AW1719" s="14" t="s">
        <v>32</v>
      </c>
      <c r="AX1719" s="14" t="s">
        <v>77</v>
      </c>
      <c r="AY1719" s="215" t="s">
        <v>150</v>
      </c>
    </row>
    <row r="1720" spans="1:65" s="13" customFormat="1" ht="11.25">
      <c r="B1720" s="194"/>
      <c r="C1720" s="195"/>
      <c r="D1720" s="196" t="s">
        <v>162</v>
      </c>
      <c r="E1720" s="197" t="s">
        <v>1</v>
      </c>
      <c r="F1720" s="198" t="s">
        <v>2674</v>
      </c>
      <c r="G1720" s="195"/>
      <c r="H1720" s="197" t="s">
        <v>1</v>
      </c>
      <c r="I1720" s="199"/>
      <c r="J1720" s="195"/>
      <c r="K1720" s="195"/>
      <c r="L1720" s="200"/>
      <c r="M1720" s="201"/>
      <c r="N1720" s="202"/>
      <c r="O1720" s="202"/>
      <c r="P1720" s="202"/>
      <c r="Q1720" s="202"/>
      <c r="R1720" s="202"/>
      <c r="S1720" s="202"/>
      <c r="T1720" s="203"/>
      <c r="AT1720" s="204" t="s">
        <v>162</v>
      </c>
      <c r="AU1720" s="204" t="s">
        <v>84</v>
      </c>
      <c r="AV1720" s="13" t="s">
        <v>82</v>
      </c>
      <c r="AW1720" s="13" t="s">
        <v>32</v>
      </c>
      <c r="AX1720" s="13" t="s">
        <v>77</v>
      </c>
      <c r="AY1720" s="204" t="s">
        <v>150</v>
      </c>
    </row>
    <row r="1721" spans="1:65" s="14" customFormat="1" ht="11.25">
      <c r="B1721" s="205"/>
      <c r="C1721" s="206"/>
      <c r="D1721" s="196" t="s">
        <v>162</v>
      </c>
      <c r="E1721" s="207" t="s">
        <v>1</v>
      </c>
      <c r="F1721" s="208" t="s">
        <v>2675</v>
      </c>
      <c r="G1721" s="206"/>
      <c r="H1721" s="209">
        <v>1.37</v>
      </c>
      <c r="I1721" s="210"/>
      <c r="J1721" s="206"/>
      <c r="K1721" s="206"/>
      <c r="L1721" s="211"/>
      <c r="M1721" s="212"/>
      <c r="N1721" s="213"/>
      <c r="O1721" s="213"/>
      <c r="P1721" s="213"/>
      <c r="Q1721" s="213"/>
      <c r="R1721" s="213"/>
      <c r="S1721" s="213"/>
      <c r="T1721" s="214"/>
      <c r="AT1721" s="215" t="s">
        <v>162</v>
      </c>
      <c r="AU1721" s="215" t="s">
        <v>84</v>
      </c>
      <c r="AV1721" s="14" t="s">
        <v>84</v>
      </c>
      <c r="AW1721" s="14" t="s">
        <v>32</v>
      </c>
      <c r="AX1721" s="14" t="s">
        <v>77</v>
      </c>
      <c r="AY1721" s="215" t="s">
        <v>150</v>
      </c>
    </row>
    <row r="1722" spans="1:65" s="13" customFormat="1" ht="11.25">
      <c r="B1722" s="194"/>
      <c r="C1722" s="195"/>
      <c r="D1722" s="196" t="s">
        <v>162</v>
      </c>
      <c r="E1722" s="197" t="s">
        <v>1</v>
      </c>
      <c r="F1722" s="198" t="s">
        <v>2676</v>
      </c>
      <c r="G1722" s="195"/>
      <c r="H1722" s="197" t="s">
        <v>1</v>
      </c>
      <c r="I1722" s="199"/>
      <c r="J1722" s="195"/>
      <c r="K1722" s="195"/>
      <c r="L1722" s="200"/>
      <c r="M1722" s="201"/>
      <c r="N1722" s="202"/>
      <c r="O1722" s="202"/>
      <c r="P1722" s="202"/>
      <c r="Q1722" s="202"/>
      <c r="R1722" s="202"/>
      <c r="S1722" s="202"/>
      <c r="T1722" s="203"/>
      <c r="AT1722" s="204" t="s">
        <v>162</v>
      </c>
      <c r="AU1722" s="204" t="s">
        <v>84</v>
      </c>
      <c r="AV1722" s="13" t="s">
        <v>82</v>
      </c>
      <c r="AW1722" s="13" t="s">
        <v>32</v>
      </c>
      <c r="AX1722" s="13" t="s">
        <v>77</v>
      </c>
      <c r="AY1722" s="204" t="s">
        <v>150</v>
      </c>
    </row>
    <row r="1723" spans="1:65" s="14" customFormat="1" ht="11.25">
      <c r="B1723" s="205"/>
      <c r="C1723" s="206"/>
      <c r="D1723" s="196" t="s">
        <v>162</v>
      </c>
      <c r="E1723" s="207" t="s">
        <v>1</v>
      </c>
      <c r="F1723" s="208" t="s">
        <v>2677</v>
      </c>
      <c r="G1723" s="206"/>
      <c r="H1723" s="209">
        <v>6.2</v>
      </c>
      <c r="I1723" s="210"/>
      <c r="J1723" s="206"/>
      <c r="K1723" s="206"/>
      <c r="L1723" s="211"/>
      <c r="M1723" s="212"/>
      <c r="N1723" s="213"/>
      <c r="O1723" s="213"/>
      <c r="P1723" s="213"/>
      <c r="Q1723" s="213"/>
      <c r="R1723" s="213"/>
      <c r="S1723" s="213"/>
      <c r="T1723" s="214"/>
      <c r="AT1723" s="215" t="s">
        <v>162</v>
      </c>
      <c r="AU1723" s="215" t="s">
        <v>84</v>
      </c>
      <c r="AV1723" s="14" t="s">
        <v>84</v>
      </c>
      <c r="AW1723" s="14" t="s">
        <v>32</v>
      </c>
      <c r="AX1723" s="14" t="s">
        <v>77</v>
      </c>
      <c r="AY1723" s="215" t="s">
        <v>150</v>
      </c>
    </row>
    <row r="1724" spans="1:65" s="13" customFormat="1" ht="11.25">
      <c r="B1724" s="194"/>
      <c r="C1724" s="195"/>
      <c r="D1724" s="196" t="s">
        <v>162</v>
      </c>
      <c r="E1724" s="197" t="s">
        <v>1</v>
      </c>
      <c r="F1724" s="198" t="s">
        <v>2678</v>
      </c>
      <c r="G1724" s="195"/>
      <c r="H1724" s="197" t="s">
        <v>1</v>
      </c>
      <c r="I1724" s="199"/>
      <c r="J1724" s="195"/>
      <c r="K1724" s="195"/>
      <c r="L1724" s="200"/>
      <c r="M1724" s="201"/>
      <c r="N1724" s="202"/>
      <c r="O1724" s="202"/>
      <c r="P1724" s="202"/>
      <c r="Q1724" s="202"/>
      <c r="R1724" s="202"/>
      <c r="S1724" s="202"/>
      <c r="T1724" s="203"/>
      <c r="AT1724" s="204" t="s">
        <v>162</v>
      </c>
      <c r="AU1724" s="204" t="s">
        <v>84</v>
      </c>
      <c r="AV1724" s="13" t="s">
        <v>82</v>
      </c>
      <c r="AW1724" s="13" t="s">
        <v>32</v>
      </c>
      <c r="AX1724" s="13" t="s">
        <v>77</v>
      </c>
      <c r="AY1724" s="204" t="s">
        <v>150</v>
      </c>
    </row>
    <row r="1725" spans="1:65" s="14" customFormat="1" ht="11.25">
      <c r="B1725" s="205"/>
      <c r="C1725" s="206"/>
      <c r="D1725" s="196" t="s">
        <v>162</v>
      </c>
      <c r="E1725" s="207" t="s">
        <v>1</v>
      </c>
      <c r="F1725" s="208" t="s">
        <v>317</v>
      </c>
      <c r="G1725" s="206"/>
      <c r="H1725" s="209">
        <v>1.8</v>
      </c>
      <c r="I1725" s="210"/>
      <c r="J1725" s="206"/>
      <c r="K1725" s="206"/>
      <c r="L1725" s="211"/>
      <c r="M1725" s="212"/>
      <c r="N1725" s="213"/>
      <c r="O1725" s="213"/>
      <c r="P1725" s="213"/>
      <c r="Q1725" s="213"/>
      <c r="R1725" s="213"/>
      <c r="S1725" s="213"/>
      <c r="T1725" s="214"/>
      <c r="AT1725" s="215" t="s">
        <v>162</v>
      </c>
      <c r="AU1725" s="215" t="s">
        <v>84</v>
      </c>
      <c r="AV1725" s="14" t="s">
        <v>84</v>
      </c>
      <c r="AW1725" s="14" t="s">
        <v>32</v>
      </c>
      <c r="AX1725" s="14" t="s">
        <v>77</v>
      </c>
      <c r="AY1725" s="215" t="s">
        <v>150</v>
      </c>
    </row>
    <row r="1726" spans="1:65" s="15" customFormat="1" ht="11.25">
      <c r="B1726" s="216"/>
      <c r="C1726" s="217"/>
      <c r="D1726" s="196" t="s">
        <v>162</v>
      </c>
      <c r="E1726" s="218" t="s">
        <v>1</v>
      </c>
      <c r="F1726" s="219" t="s">
        <v>166</v>
      </c>
      <c r="G1726" s="217"/>
      <c r="H1726" s="220">
        <v>11.870000000000001</v>
      </c>
      <c r="I1726" s="221"/>
      <c r="J1726" s="217"/>
      <c r="K1726" s="217"/>
      <c r="L1726" s="222"/>
      <c r="M1726" s="223"/>
      <c r="N1726" s="224"/>
      <c r="O1726" s="224"/>
      <c r="P1726" s="224"/>
      <c r="Q1726" s="224"/>
      <c r="R1726" s="224"/>
      <c r="S1726" s="224"/>
      <c r="T1726" s="225"/>
      <c r="AT1726" s="226" t="s">
        <v>162</v>
      </c>
      <c r="AU1726" s="226" t="s">
        <v>84</v>
      </c>
      <c r="AV1726" s="15" t="s">
        <v>157</v>
      </c>
      <c r="AW1726" s="15" t="s">
        <v>32</v>
      </c>
      <c r="AX1726" s="15" t="s">
        <v>82</v>
      </c>
      <c r="AY1726" s="226" t="s">
        <v>150</v>
      </c>
    </row>
    <row r="1727" spans="1:65" s="2" customFormat="1" ht="21.75" customHeight="1">
      <c r="A1727" s="34"/>
      <c r="B1727" s="35"/>
      <c r="C1727" s="227" t="s">
        <v>2679</v>
      </c>
      <c r="D1727" s="227" t="s">
        <v>224</v>
      </c>
      <c r="E1727" s="228" t="s">
        <v>2680</v>
      </c>
      <c r="F1727" s="229" t="s">
        <v>2681</v>
      </c>
      <c r="G1727" s="230" t="s">
        <v>394</v>
      </c>
      <c r="H1727" s="231">
        <v>10.67</v>
      </c>
      <c r="I1727" s="232"/>
      <c r="J1727" s="233">
        <f>ROUND(I1727*H1727,2)</f>
        <v>0</v>
      </c>
      <c r="K1727" s="229" t="s">
        <v>156</v>
      </c>
      <c r="L1727" s="234"/>
      <c r="M1727" s="235" t="s">
        <v>1</v>
      </c>
      <c r="N1727" s="236" t="s">
        <v>42</v>
      </c>
      <c r="O1727" s="71"/>
      <c r="P1727" s="190">
        <f>O1727*H1727</f>
        <v>0</v>
      </c>
      <c r="Q1727" s="190">
        <v>0.03</v>
      </c>
      <c r="R1727" s="190">
        <f>Q1727*H1727</f>
        <v>0.3201</v>
      </c>
      <c r="S1727" s="190">
        <v>0</v>
      </c>
      <c r="T1727" s="191">
        <f>S1727*H1727</f>
        <v>0</v>
      </c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R1727" s="192" t="s">
        <v>326</v>
      </c>
      <c r="AT1727" s="192" t="s">
        <v>224</v>
      </c>
      <c r="AU1727" s="192" t="s">
        <v>84</v>
      </c>
      <c r="AY1727" s="17" t="s">
        <v>150</v>
      </c>
      <c r="BE1727" s="193">
        <f>IF(N1727="základní",J1727,0)</f>
        <v>0</v>
      </c>
      <c r="BF1727" s="193">
        <f>IF(N1727="snížená",J1727,0)</f>
        <v>0</v>
      </c>
      <c r="BG1727" s="193">
        <f>IF(N1727="zákl. přenesená",J1727,0)</f>
        <v>0</v>
      </c>
      <c r="BH1727" s="193">
        <f>IF(N1727="sníž. přenesená",J1727,0)</f>
        <v>0</v>
      </c>
      <c r="BI1727" s="193">
        <f>IF(N1727="nulová",J1727,0)</f>
        <v>0</v>
      </c>
      <c r="BJ1727" s="17" t="s">
        <v>82</v>
      </c>
      <c r="BK1727" s="193">
        <f>ROUND(I1727*H1727,2)</f>
        <v>0</v>
      </c>
      <c r="BL1727" s="17" t="s">
        <v>234</v>
      </c>
      <c r="BM1727" s="192" t="s">
        <v>2682</v>
      </c>
    </row>
    <row r="1728" spans="1:65" s="13" customFormat="1" ht="11.25">
      <c r="B1728" s="194"/>
      <c r="C1728" s="195"/>
      <c r="D1728" s="196" t="s">
        <v>162</v>
      </c>
      <c r="E1728" s="197" t="s">
        <v>1</v>
      </c>
      <c r="F1728" s="198" t="s">
        <v>2671</v>
      </c>
      <c r="G1728" s="195"/>
      <c r="H1728" s="197" t="s">
        <v>1</v>
      </c>
      <c r="I1728" s="199"/>
      <c r="J1728" s="195"/>
      <c r="K1728" s="195"/>
      <c r="L1728" s="200"/>
      <c r="M1728" s="201"/>
      <c r="N1728" s="202"/>
      <c r="O1728" s="202"/>
      <c r="P1728" s="202"/>
      <c r="Q1728" s="202"/>
      <c r="R1728" s="202"/>
      <c r="S1728" s="202"/>
      <c r="T1728" s="203"/>
      <c r="AT1728" s="204" t="s">
        <v>162</v>
      </c>
      <c r="AU1728" s="204" t="s">
        <v>84</v>
      </c>
      <c r="AV1728" s="13" t="s">
        <v>82</v>
      </c>
      <c r="AW1728" s="13" t="s">
        <v>32</v>
      </c>
      <c r="AX1728" s="13" t="s">
        <v>77</v>
      </c>
      <c r="AY1728" s="204" t="s">
        <v>150</v>
      </c>
    </row>
    <row r="1729" spans="1:65" s="14" customFormat="1" ht="11.25">
      <c r="B1729" s="205"/>
      <c r="C1729" s="206"/>
      <c r="D1729" s="196" t="s">
        <v>162</v>
      </c>
      <c r="E1729" s="207" t="s">
        <v>1</v>
      </c>
      <c r="F1729" s="208" t="s">
        <v>2673</v>
      </c>
      <c r="G1729" s="206"/>
      <c r="H1729" s="209">
        <v>1.3</v>
      </c>
      <c r="I1729" s="210"/>
      <c r="J1729" s="206"/>
      <c r="K1729" s="206"/>
      <c r="L1729" s="211"/>
      <c r="M1729" s="212"/>
      <c r="N1729" s="213"/>
      <c r="O1729" s="213"/>
      <c r="P1729" s="213"/>
      <c r="Q1729" s="213"/>
      <c r="R1729" s="213"/>
      <c r="S1729" s="213"/>
      <c r="T1729" s="214"/>
      <c r="AT1729" s="215" t="s">
        <v>162</v>
      </c>
      <c r="AU1729" s="215" t="s">
        <v>84</v>
      </c>
      <c r="AV1729" s="14" t="s">
        <v>84</v>
      </c>
      <c r="AW1729" s="14" t="s">
        <v>32</v>
      </c>
      <c r="AX1729" s="14" t="s">
        <v>77</v>
      </c>
      <c r="AY1729" s="215" t="s">
        <v>150</v>
      </c>
    </row>
    <row r="1730" spans="1:65" s="13" customFormat="1" ht="11.25">
      <c r="B1730" s="194"/>
      <c r="C1730" s="195"/>
      <c r="D1730" s="196" t="s">
        <v>162</v>
      </c>
      <c r="E1730" s="197" t="s">
        <v>1</v>
      </c>
      <c r="F1730" s="198" t="s">
        <v>2674</v>
      </c>
      <c r="G1730" s="195"/>
      <c r="H1730" s="197" t="s">
        <v>1</v>
      </c>
      <c r="I1730" s="199"/>
      <c r="J1730" s="195"/>
      <c r="K1730" s="195"/>
      <c r="L1730" s="200"/>
      <c r="M1730" s="201"/>
      <c r="N1730" s="202"/>
      <c r="O1730" s="202"/>
      <c r="P1730" s="202"/>
      <c r="Q1730" s="202"/>
      <c r="R1730" s="202"/>
      <c r="S1730" s="202"/>
      <c r="T1730" s="203"/>
      <c r="AT1730" s="204" t="s">
        <v>162</v>
      </c>
      <c r="AU1730" s="204" t="s">
        <v>84</v>
      </c>
      <c r="AV1730" s="13" t="s">
        <v>82</v>
      </c>
      <c r="AW1730" s="13" t="s">
        <v>32</v>
      </c>
      <c r="AX1730" s="13" t="s">
        <v>77</v>
      </c>
      <c r="AY1730" s="204" t="s">
        <v>150</v>
      </c>
    </row>
    <row r="1731" spans="1:65" s="14" customFormat="1" ht="11.25">
      <c r="B1731" s="205"/>
      <c r="C1731" s="206"/>
      <c r="D1731" s="196" t="s">
        <v>162</v>
      </c>
      <c r="E1731" s="207" t="s">
        <v>1</v>
      </c>
      <c r="F1731" s="208" t="s">
        <v>2675</v>
      </c>
      <c r="G1731" s="206"/>
      <c r="H1731" s="209">
        <v>1.37</v>
      </c>
      <c r="I1731" s="210"/>
      <c r="J1731" s="206"/>
      <c r="K1731" s="206"/>
      <c r="L1731" s="211"/>
      <c r="M1731" s="212"/>
      <c r="N1731" s="213"/>
      <c r="O1731" s="213"/>
      <c r="P1731" s="213"/>
      <c r="Q1731" s="213"/>
      <c r="R1731" s="213"/>
      <c r="S1731" s="213"/>
      <c r="T1731" s="214"/>
      <c r="AT1731" s="215" t="s">
        <v>162</v>
      </c>
      <c r="AU1731" s="215" t="s">
        <v>84</v>
      </c>
      <c r="AV1731" s="14" t="s">
        <v>84</v>
      </c>
      <c r="AW1731" s="14" t="s">
        <v>32</v>
      </c>
      <c r="AX1731" s="14" t="s">
        <v>77</v>
      </c>
      <c r="AY1731" s="215" t="s">
        <v>150</v>
      </c>
    </row>
    <row r="1732" spans="1:65" s="13" customFormat="1" ht="11.25">
      <c r="B1732" s="194"/>
      <c r="C1732" s="195"/>
      <c r="D1732" s="196" t="s">
        <v>162</v>
      </c>
      <c r="E1732" s="197" t="s">
        <v>1</v>
      </c>
      <c r="F1732" s="198" t="s">
        <v>2676</v>
      </c>
      <c r="G1732" s="195"/>
      <c r="H1732" s="197" t="s">
        <v>1</v>
      </c>
      <c r="I1732" s="199"/>
      <c r="J1732" s="195"/>
      <c r="K1732" s="195"/>
      <c r="L1732" s="200"/>
      <c r="M1732" s="201"/>
      <c r="N1732" s="202"/>
      <c r="O1732" s="202"/>
      <c r="P1732" s="202"/>
      <c r="Q1732" s="202"/>
      <c r="R1732" s="202"/>
      <c r="S1732" s="202"/>
      <c r="T1732" s="203"/>
      <c r="AT1732" s="204" t="s">
        <v>162</v>
      </c>
      <c r="AU1732" s="204" t="s">
        <v>84</v>
      </c>
      <c r="AV1732" s="13" t="s">
        <v>82</v>
      </c>
      <c r="AW1732" s="13" t="s">
        <v>32</v>
      </c>
      <c r="AX1732" s="13" t="s">
        <v>77</v>
      </c>
      <c r="AY1732" s="204" t="s">
        <v>150</v>
      </c>
    </row>
    <row r="1733" spans="1:65" s="14" customFormat="1" ht="11.25">
      <c r="B1733" s="205"/>
      <c r="C1733" s="206"/>
      <c r="D1733" s="196" t="s">
        <v>162</v>
      </c>
      <c r="E1733" s="207" t="s">
        <v>1</v>
      </c>
      <c r="F1733" s="208" t="s">
        <v>2677</v>
      </c>
      <c r="G1733" s="206"/>
      <c r="H1733" s="209">
        <v>6.2</v>
      </c>
      <c r="I1733" s="210"/>
      <c r="J1733" s="206"/>
      <c r="K1733" s="206"/>
      <c r="L1733" s="211"/>
      <c r="M1733" s="212"/>
      <c r="N1733" s="213"/>
      <c r="O1733" s="213"/>
      <c r="P1733" s="213"/>
      <c r="Q1733" s="213"/>
      <c r="R1733" s="213"/>
      <c r="S1733" s="213"/>
      <c r="T1733" s="214"/>
      <c r="AT1733" s="215" t="s">
        <v>162</v>
      </c>
      <c r="AU1733" s="215" t="s">
        <v>84</v>
      </c>
      <c r="AV1733" s="14" t="s">
        <v>84</v>
      </c>
      <c r="AW1733" s="14" t="s">
        <v>32</v>
      </c>
      <c r="AX1733" s="14" t="s">
        <v>77</v>
      </c>
      <c r="AY1733" s="215" t="s">
        <v>150</v>
      </c>
    </row>
    <row r="1734" spans="1:65" s="13" customFormat="1" ht="11.25">
      <c r="B1734" s="194"/>
      <c r="C1734" s="195"/>
      <c r="D1734" s="196" t="s">
        <v>162</v>
      </c>
      <c r="E1734" s="197" t="s">
        <v>1</v>
      </c>
      <c r="F1734" s="198" t="s">
        <v>2678</v>
      </c>
      <c r="G1734" s="195"/>
      <c r="H1734" s="197" t="s">
        <v>1</v>
      </c>
      <c r="I1734" s="199"/>
      <c r="J1734" s="195"/>
      <c r="K1734" s="195"/>
      <c r="L1734" s="200"/>
      <c r="M1734" s="201"/>
      <c r="N1734" s="202"/>
      <c r="O1734" s="202"/>
      <c r="P1734" s="202"/>
      <c r="Q1734" s="202"/>
      <c r="R1734" s="202"/>
      <c r="S1734" s="202"/>
      <c r="T1734" s="203"/>
      <c r="AT1734" s="204" t="s">
        <v>162</v>
      </c>
      <c r="AU1734" s="204" t="s">
        <v>84</v>
      </c>
      <c r="AV1734" s="13" t="s">
        <v>82</v>
      </c>
      <c r="AW1734" s="13" t="s">
        <v>32</v>
      </c>
      <c r="AX1734" s="13" t="s">
        <v>77</v>
      </c>
      <c r="AY1734" s="204" t="s">
        <v>150</v>
      </c>
    </row>
    <row r="1735" spans="1:65" s="14" customFormat="1" ht="11.25">
      <c r="B1735" s="205"/>
      <c r="C1735" s="206"/>
      <c r="D1735" s="196" t="s">
        <v>162</v>
      </c>
      <c r="E1735" s="207" t="s">
        <v>1</v>
      </c>
      <c r="F1735" s="208" t="s">
        <v>317</v>
      </c>
      <c r="G1735" s="206"/>
      <c r="H1735" s="209">
        <v>1.8</v>
      </c>
      <c r="I1735" s="210"/>
      <c r="J1735" s="206"/>
      <c r="K1735" s="206"/>
      <c r="L1735" s="211"/>
      <c r="M1735" s="212"/>
      <c r="N1735" s="213"/>
      <c r="O1735" s="213"/>
      <c r="P1735" s="213"/>
      <c r="Q1735" s="213"/>
      <c r="R1735" s="213"/>
      <c r="S1735" s="213"/>
      <c r="T1735" s="214"/>
      <c r="AT1735" s="215" t="s">
        <v>162</v>
      </c>
      <c r="AU1735" s="215" t="s">
        <v>84</v>
      </c>
      <c r="AV1735" s="14" t="s">
        <v>84</v>
      </c>
      <c r="AW1735" s="14" t="s">
        <v>32</v>
      </c>
      <c r="AX1735" s="14" t="s">
        <v>77</v>
      </c>
      <c r="AY1735" s="215" t="s">
        <v>150</v>
      </c>
    </row>
    <row r="1736" spans="1:65" s="15" customFormat="1" ht="11.25">
      <c r="B1736" s="216"/>
      <c r="C1736" s="217"/>
      <c r="D1736" s="196" t="s">
        <v>162</v>
      </c>
      <c r="E1736" s="218" t="s">
        <v>1</v>
      </c>
      <c r="F1736" s="219" t="s">
        <v>166</v>
      </c>
      <c r="G1736" s="217"/>
      <c r="H1736" s="220">
        <v>10.670000000000002</v>
      </c>
      <c r="I1736" s="221"/>
      <c r="J1736" s="217"/>
      <c r="K1736" s="217"/>
      <c r="L1736" s="222"/>
      <c r="M1736" s="223"/>
      <c r="N1736" s="224"/>
      <c r="O1736" s="224"/>
      <c r="P1736" s="224"/>
      <c r="Q1736" s="224"/>
      <c r="R1736" s="224"/>
      <c r="S1736" s="224"/>
      <c r="T1736" s="225"/>
      <c r="AT1736" s="226" t="s">
        <v>162</v>
      </c>
      <c r="AU1736" s="226" t="s">
        <v>84</v>
      </c>
      <c r="AV1736" s="15" t="s">
        <v>157</v>
      </c>
      <c r="AW1736" s="15" t="s">
        <v>32</v>
      </c>
      <c r="AX1736" s="15" t="s">
        <v>82</v>
      </c>
      <c r="AY1736" s="226" t="s">
        <v>150</v>
      </c>
    </row>
    <row r="1737" spans="1:65" s="2" customFormat="1" ht="24.2" customHeight="1">
      <c r="A1737" s="34"/>
      <c r="B1737" s="35"/>
      <c r="C1737" s="227" t="s">
        <v>2683</v>
      </c>
      <c r="D1737" s="227" t="s">
        <v>224</v>
      </c>
      <c r="E1737" s="228" t="s">
        <v>2684</v>
      </c>
      <c r="F1737" s="229" t="s">
        <v>2685</v>
      </c>
      <c r="G1737" s="230" t="s">
        <v>394</v>
      </c>
      <c r="H1737" s="231">
        <v>1.2</v>
      </c>
      <c r="I1737" s="232"/>
      <c r="J1737" s="233">
        <f>ROUND(I1737*H1737,2)</f>
        <v>0</v>
      </c>
      <c r="K1737" s="229" t="s">
        <v>1</v>
      </c>
      <c r="L1737" s="234"/>
      <c r="M1737" s="235" t="s">
        <v>1</v>
      </c>
      <c r="N1737" s="236" t="s">
        <v>42</v>
      </c>
      <c r="O1737" s="71"/>
      <c r="P1737" s="190">
        <f>O1737*H1737</f>
        <v>0</v>
      </c>
      <c r="Q1737" s="190">
        <v>0.03</v>
      </c>
      <c r="R1737" s="190">
        <f>Q1737*H1737</f>
        <v>3.5999999999999997E-2</v>
      </c>
      <c r="S1737" s="190">
        <v>0</v>
      </c>
      <c r="T1737" s="191">
        <f>S1737*H1737</f>
        <v>0</v>
      </c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R1737" s="192" t="s">
        <v>326</v>
      </c>
      <c r="AT1737" s="192" t="s">
        <v>224</v>
      </c>
      <c r="AU1737" s="192" t="s">
        <v>84</v>
      </c>
      <c r="AY1737" s="17" t="s">
        <v>150</v>
      </c>
      <c r="BE1737" s="193">
        <f>IF(N1737="základní",J1737,0)</f>
        <v>0</v>
      </c>
      <c r="BF1737" s="193">
        <f>IF(N1737="snížená",J1737,0)</f>
        <v>0</v>
      </c>
      <c r="BG1737" s="193">
        <f>IF(N1737="zákl. přenesená",J1737,0)</f>
        <v>0</v>
      </c>
      <c r="BH1737" s="193">
        <f>IF(N1737="sníž. přenesená",J1737,0)</f>
        <v>0</v>
      </c>
      <c r="BI1737" s="193">
        <f>IF(N1737="nulová",J1737,0)</f>
        <v>0</v>
      </c>
      <c r="BJ1737" s="17" t="s">
        <v>82</v>
      </c>
      <c r="BK1737" s="193">
        <f>ROUND(I1737*H1737,2)</f>
        <v>0</v>
      </c>
      <c r="BL1737" s="17" t="s">
        <v>234</v>
      </c>
      <c r="BM1737" s="192" t="s">
        <v>2686</v>
      </c>
    </row>
    <row r="1738" spans="1:65" s="13" customFormat="1" ht="11.25">
      <c r="B1738" s="194"/>
      <c r="C1738" s="195"/>
      <c r="D1738" s="196" t="s">
        <v>162</v>
      </c>
      <c r="E1738" s="197" t="s">
        <v>1</v>
      </c>
      <c r="F1738" s="198" t="s">
        <v>2671</v>
      </c>
      <c r="G1738" s="195"/>
      <c r="H1738" s="197" t="s">
        <v>1</v>
      </c>
      <c r="I1738" s="199"/>
      <c r="J1738" s="195"/>
      <c r="K1738" s="195"/>
      <c r="L1738" s="200"/>
      <c r="M1738" s="201"/>
      <c r="N1738" s="202"/>
      <c r="O1738" s="202"/>
      <c r="P1738" s="202"/>
      <c r="Q1738" s="202"/>
      <c r="R1738" s="202"/>
      <c r="S1738" s="202"/>
      <c r="T1738" s="203"/>
      <c r="AT1738" s="204" t="s">
        <v>162</v>
      </c>
      <c r="AU1738" s="204" t="s">
        <v>84</v>
      </c>
      <c r="AV1738" s="13" t="s">
        <v>82</v>
      </c>
      <c r="AW1738" s="13" t="s">
        <v>32</v>
      </c>
      <c r="AX1738" s="13" t="s">
        <v>77</v>
      </c>
      <c r="AY1738" s="204" t="s">
        <v>150</v>
      </c>
    </row>
    <row r="1739" spans="1:65" s="14" customFormat="1" ht="11.25">
      <c r="B1739" s="205"/>
      <c r="C1739" s="206"/>
      <c r="D1739" s="196" t="s">
        <v>162</v>
      </c>
      <c r="E1739" s="207" t="s">
        <v>1</v>
      </c>
      <c r="F1739" s="208" t="s">
        <v>2672</v>
      </c>
      <c r="G1739" s="206"/>
      <c r="H1739" s="209">
        <v>1.2</v>
      </c>
      <c r="I1739" s="210"/>
      <c r="J1739" s="206"/>
      <c r="K1739" s="206"/>
      <c r="L1739" s="211"/>
      <c r="M1739" s="212"/>
      <c r="N1739" s="213"/>
      <c r="O1739" s="213"/>
      <c r="P1739" s="213"/>
      <c r="Q1739" s="213"/>
      <c r="R1739" s="213"/>
      <c r="S1739" s="213"/>
      <c r="T1739" s="214"/>
      <c r="AT1739" s="215" t="s">
        <v>162</v>
      </c>
      <c r="AU1739" s="215" t="s">
        <v>84</v>
      </c>
      <c r="AV1739" s="14" t="s">
        <v>84</v>
      </c>
      <c r="AW1739" s="14" t="s">
        <v>32</v>
      </c>
      <c r="AX1739" s="14" t="s">
        <v>82</v>
      </c>
      <c r="AY1739" s="215" t="s">
        <v>150</v>
      </c>
    </row>
    <row r="1740" spans="1:65" s="2" customFormat="1" ht="16.5" customHeight="1">
      <c r="A1740" s="34"/>
      <c r="B1740" s="35"/>
      <c r="C1740" s="181" t="s">
        <v>2687</v>
      </c>
      <c r="D1740" s="181" t="s">
        <v>152</v>
      </c>
      <c r="E1740" s="182" t="s">
        <v>2688</v>
      </c>
      <c r="F1740" s="183" t="s">
        <v>2689</v>
      </c>
      <c r="G1740" s="184" t="s">
        <v>182</v>
      </c>
      <c r="H1740" s="185">
        <v>1</v>
      </c>
      <c r="I1740" s="186"/>
      <c r="J1740" s="187">
        <f>ROUND(I1740*H1740,2)</f>
        <v>0</v>
      </c>
      <c r="K1740" s="183" t="s">
        <v>1</v>
      </c>
      <c r="L1740" s="39"/>
      <c r="M1740" s="188" t="s">
        <v>1</v>
      </c>
      <c r="N1740" s="189" t="s">
        <v>42</v>
      </c>
      <c r="O1740" s="71"/>
      <c r="P1740" s="190">
        <f>O1740*H1740</f>
        <v>0</v>
      </c>
      <c r="Q1740" s="190">
        <v>0</v>
      </c>
      <c r="R1740" s="190">
        <f>Q1740*H1740</f>
        <v>0</v>
      </c>
      <c r="S1740" s="190">
        <v>6.0000000000000001E-3</v>
      </c>
      <c r="T1740" s="191">
        <f>S1740*H1740</f>
        <v>6.0000000000000001E-3</v>
      </c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R1740" s="192" t="s">
        <v>234</v>
      </c>
      <c r="AT1740" s="192" t="s">
        <v>152</v>
      </c>
      <c r="AU1740" s="192" t="s">
        <v>84</v>
      </c>
      <c r="AY1740" s="17" t="s">
        <v>150</v>
      </c>
      <c r="BE1740" s="193">
        <f>IF(N1740="základní",J1740,0)</f>
        <v>0</v>
      </c>
      <c r="BF1740" s="193">
        <f>IF(N1740="snížená",J1740,0)</f>
        <v>0</v>
      </c>
      <c r="BG1740" s="193">
        <f>IF(N1740="zákl. přenesená",J1740,0)</f>
        <v>0</v>
      </c>
      <c r="BH1740" s="193">
        <f>IF(N1740="sníž. přenesená",J1740,0)</f>
        <v>0</v>
      </c>
      <c r="BI1740" s="193">
        <f>IF(N1740="nulová",J1740,0)</f>
        <v>0</v>
      </c>
      <c r="BJ1740" s="17" t="s">
        <v>82</v>
      </c>
      <c r="BK1740" s="193">
        <f>ROUND(I1740*H1740,2)</f>
        <v>0</v>
      </c>
      <c r="BL1740" s="17" t="s">
        <v>234</v>
      </c>
      <c r="BM1740" s="192" t="s">
        <v>2690</v>
      </c>
    </row>
    <row r="1741" spans="1:65" s="2" customFormat="1" ht="24.2" customHeight="1">
      <c r="A1741" s="34"/>
      <c r="B1741" s="35"/>
      <c r="C1741" s="181" t="s">
        <v>2691</v>
      </c>
      <c r="D1741" s="181" t="s">
        <v>152</v>
      </c>
      <c r="E1741" s="182" t="s">
        <v>2692</v>
      </c>
      <c r="F1741" s="183" t="s">
        <v>2693</v>
      </c>
      <c r="G1741" s="184" t="s">
        <v>155</v>
      </c>
      <c r="H1741" s="185">
        <v>4.9029999999999996</v>
      </c>
      <c r="I1741" s="186"/>
      <c r="J1741" s="187">
        <f>ROUND(I1741*H1741,2)</f>
        <v>0</v>
      </c>
      <c r="K1741" s="183" t="s">
        <v>156</v>
      </c>
      <c r="L1741" s="39"/>
      <c r="M1741" s="188" t="s">
        <v>1</v>
      </c>
      <c r="N1741" s="189" t="s">
        <v>42</v>
      </c>
      <c r="O1741" s="71"/>
      <c r="P1741" s="190">
        <f>O1741*H1741</f>
        <v>0</v>
      </c>
      <c r="Q1741" s="190">
        <v>1.2E-4</v>
      </c>
      <c r="R1741" s="190">
        <f>Q1741*H1741</f>
        <v>5.8836000000000001E-4</v>
      </c>
      <c r="S1741" s="190">
        <v>0</v>
      </c>
      <c r="T1741" s="191">
        <f>S1741*H1741</f>
        <v>0</v>
      </c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R1741" s="192" t="s">
        <v>234</v>
      </c>
      <c r="AT1741" s="192" t="s">
        <v>152</v>
      </c>
      <c r="AU1741" s="192" t="s">
        <v>84</v>
      </c>
      <c r="AY1741" s="17" t="s">
        <v>150</v>
      </c>
      <c r="BE1741" s="193">
        <f>IF(N1741="základní",J1741,0)</f>
        <v>0</v>
      </c>
      <c r="BF1741" s="193">
        <f>IF(N1741="snížená",J1741,0)</f>
        <v>0</v>
      </c>
      <c r="BG1741" s="193">
        <f>IF(N1741="zákl. přenesená",J1741,0)</f>
        <v>0</v>
      </c>
      <c r="BH1741" s="193">
        <f>IF(N1741="sníž. přenesená",J1741,0)</f>
        <v>0</v>
      </c>
      <c r="BI1741" s="193">
        <f>IF(N1741="nulová",J1741,0)</f>
        <v>0</v>
      </c>
      <c r="BJ1741" s="17" t="s">
        <v>82</v>
      </c>
      <c r="BK1741" s="193">
        <f>ROUND(I1741*H1741,2)</f>
        <v>0</v>
      </c>
      <c r="BL1741" s="17" t="s">
        <v>234</v>
      </c>
      <c r="BM1741" s="192" t="s">
        <v>2694</v>
      </c>
    </row>
    <row r="1742" spans="1:65" s="13" customFormat="1" ht="11.25">
      <c r="B1742" s="194"/>
      <c r="C1742" s="195"/>
      <c r="D1742" s="196" t="s">
        <v>162</v>
      </c>
      <c r="E1742" s="197" t="s">
        <v>1</v>
      </c>
      <c r="F1742" s="198" t="s">
        <v>2695</v>
      </c>
      <c r="G1742" s="195"/>
      <c r="H1742" s="197" t="s">
        <v>1</v>
      </c>
      <c r="I1742" s="199"/>
      <c r="J1742" s="195"/>
      <c r="K1742" s="195"/>
      <c r="L1742" s="200"/>
      <c r="M1742" s="201"/>
      <c r="N1742" s="202"/>
      <c r="O1742" s="202"/>
      <c r="P1742" s="202"/>
      <c r="Q1742" s="202"/>
      <c r="R1742" s="202"/>
      <c r="S1742" s="202"/>
      <c r="T1742" s="203"/>
      <c r="AT1742" s="204" t="s">
        <v>162</v>
      </c>
      <c r="AU1742" s="204" t="s">
        <v>84</v>
      </c>
      <c r="AV1742" s="13" t="s">
        <v>82</v>
      </c>
      <c r="AW1742" s="13" t="s">
        <v>32</v>
      </c>
      <c r="AX1742" s="13" t="s">
        <v>77</v>
      </c>
      <c r="AY1742" s="204" t="s">
        <v>150</v>
      </c>
    </row>
    <row r="1743" spans="1:65" s="14" customFormat="1" ht="11.25">
      <c r="B1743" s="205"/>
      <c r="C1743" s="206"/>
      <c r="D1743" s="196" t="s">
        <v>162</v>
      </c>
      <c r="E1743" s="207" t="s">
        <v>1</v>
      </c>
      <c r="F1743" s="208" t="s">
        <v>2696</v>
      </c>
      <c r="G1743" s="206"/>
      <c r="H1743" s="209">
        <v>3.8530000000000002</v>
      </c>
      <c r="I1743" s="210"/>
      <c r="J1743" s="206"/>
      <c r="K1743" s="206"/>
      <c r="L1743" s="211"/>
      <c r="M1743" s="212"/>
      <c r="N1743" s="213"/>
      <c r="O1743" s="213"/>
      <c r="P1743" s="213"/>
      <c r="Q1743" s="213"/>
      <c r="R1743" s="213"/>
      <c r="S1743" s="213"/>
      <c r="T1743" s="214"/>
      <c r="AT1743" s="215" t="s">
        <v>162</v>
      </c>
      <c r="AU1743" s="215" t="s">
        <v>84</v>
      </c>
      <c r="AV1743" s="14" t="s">
        <v>84</v>
      </c>
      <c r="AW1743" s="14" t="s">
        <v>32</v>
      </c>
      <c r="AX1743" s="14" t="s">
        <v>77</v>
      </c>
      <c r="AY1743" s="215" t="s">
        <v>150</v>
      </c>
    </row>
    <row r="1744" spans="1:65" s="13" customFormat="1" ht="11.25">
      <c r="B1744" s="194"/>
      <c r="C1744" s="195"/>
      <c r="D1744" s="196" t="s">
        <v>162</v>
      </c>
      <c r="E1744" s="197" t="s">
        <v>1</v>
      </c>
      <c r="F1744" s="198" t="s">
        <v>2697</v>
      </c>
      <c r="G1744" s="195"/>
      <c r="H1744" s="197" t="s">
        <v>1</v>
      </c>
      <c r="I1744" s="199"/>
      <c r="J1744" s="195"/>
      <c r="K1744" s="195"/>
      <c r="L1744" s="200"/>
      <c r="M1744" s="201"/>
      <c r="N1744" s="202"/>
      <c r="O1744" s="202"/>
      <c r="P1744" s="202"/>
      <c r="Q1744" s="202"/>
      <c r="R1744" s="202"/>
      <c r="S1744" s="202"/>
      <c r="T1744" s="203"/>
      <c r="AT1744" s="204" t="s">
        <v>162</v>
      </c>
      <c r="AU1744" s="204" t="s">
        <v>84</v>
      </c>
      <c r="AV1744" s="13" t="s">
        <v>82</v>
      </c>
      <c r="AW1744" s="13" t="s">
        <v>32</v>
      </c>
      <c r="AX1744" s="13" t="s">
        <v>77</v>
      </c>
      <c r="AY1744" s="204" t="s">
        <v>150</v>
      </c>
    </row>
    <row r="1745" spans="1:65" s="14" customFormat="1" ht="11.25">
      <c r="B1745" s="205"/>
      <c r="C1745" s="206"/>
      <c r="D1745" s="196" t="s">
        <v>162</v>
      </c>
      <c r="E1745" s="207" t="s">
        <v>1</v>
      </c>
      <c r="F1745" s="208" t="s">
        <v>2698</v>
      </c>
      <c r="G1745" s="206"/>
      <c r="H1745" s="209">
        <v>1.05</v>
      </c>
      <c r="I1745" s="210"/>
      <c r="J1745" s="206"/>
      <c r="K1745" s="206"/>
      <c r="L1745" s="211"/>
      <c r="M1745" s="212"/>
      <c r="N1745" s="213"/>
      <c r="O1745" s="213"/>
      <c r="P1745" s="213"/>
      <c r="Q1745" s="213"/>
      <c r="R1745" s="213"/>
      <c r="S1745" s="213"/>
      <c r="T1745" s="214"/>
      <c r="AT1745" s="215" t="s">
        <v>162</v>
      </c>
      <c r="AU1745" s="215" t="s">
        <v>84</v>
      </c>
      <c r="AV1745" s="14" t="s">
        <v>84</v>
      </c>
      <c r="AW1745" s="14" t="s">
        <v>32</v>
      </c>
      <c r="AX1745" s="14" t="s">
        <v>77</v>
      </c>
      <c r="AY1745" s="215" t="s">
        <v>150</v>
      </c>
    </row>
    <row r="1746" spans="1:65" s="15" customFormat="1" ht="11.25">
      <c r="B1746" s="216"/>
      <c r="C1746" s="217"/>
      <c r="D1746" s="196" t="s">
        <v>162</v>
      </c>
      <c r="E1746" s="218" t="s">
        <v>1</v>
      </c>
      <c r="F1746" s="219" t="s">
        <v>166</v>
      </c>
      <c r="G1746" s="217"/>
      <c r="H1746" s="220">
        <v>4.9030000000000005</v>
      </c>
      <c r="I1746" s="221"/>
      <c r="J1746" s="217"/>
      <c r="K1746" s="217"/>
      <c r="L1746" s="222"/>
      <c r="M1746" s="223"/>
      <c r="N1746" s="224"/>
      <c r="O1746" s="224"/>
      <c r="P1746" s="224"/>
      <c r="Q1746" s="224"/>
      <c r="R1746" s="224"/>
      <c r="S1746" s="224"/>
      <c r="T1746" s="225"/>
      <c r="AT1746" s="226" t="s">
        <v>162</v>
      </c>
      <c r="AU1746" s="226" t="s">
        <v>84</v>
      </c>
      <c r="AV1746" s="15" t="s">
        <v>157</v>
      </c>
      <c r="AW1746" s="15" t="s">
        <v>32</v>
      </c>
      <c r="AX1746" s="15" t="s">
        <v>82</v>
      </c>
      <c r="AY1746" s="226" t="s">
        <v>150</v>
      </c>
    </row>
    <row r="1747" spans="1:65" s="2" customFormat="1" ht="24.2" customHeight="1">
      <c r="A1747" s="34"/>
      <c r="B1747" s="35"/>
      <c r="C1747" s="227" t="s">
        <v>2699</v>
      </c>
      <c r="D1747" s="227" t="s">
        <v>224</v>
      </c>
      <c r="E1747" s="228" t="s">
        <v>2700</v>
      </c>
      <c r="F1747" s="229" t="s">
        <v>2701</v>
      </c>
      <c r="G1747" s="230" t="s">
        <v>155</v>
      </c>
      <c r="H1747" s="231">
        <v>4.9029999999999996</v>
      </c>
      <c r="I1747" s="232"/>
      <c r="J1747" s="233">
        <f>ROUND(I1747*H1747,2)</f>
        <v>0</v>
      </c>
      <c r="K1747" s="229" t="s">
        <v>1</v>
      </c>
      <c r="L1747" s="234"/>
      <c r="M1747" s="235" t="s">
        <v>1</v>
      </c>
      <c r="N1747" s="236" t="s">
        <v>42</v>
      </c>
      <c r="O1747" s="71"/>
      <c r="P1747" s="190">
        <f>O1747*H1747</f>
        <v>0</v>
      </c>
      <c r="Q1747" s="190">
        <v>2.8000000000000001E-2</v>
      </c>
      <c r="R1747" s="190">
        <f>Q1747*H1747</f>
        <v>0.13728399999999999</v>
      </c>
      <c r="S1747" s="190">
        <v>0</v>
      </c>
      <c r="T1747" s="191">
        <f>S1747*H1747</f>
        <v>0</v>
      </c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  <c r="AR1747" s="192" t="s">
        <v>326</v>
      </c>
      <c r="AT1747" s="192" t="s">
        <v>224</v>
      </c>
      <c r="AU1747" s="192" t="s">
        <v>84</v>
      </c>
      <c r="AY1747" s="17" t="s">
        <v>150</v>
      </c>
      <c r="BE1747" s="193">
        <f>IF(N1747="základní",J1747,0)</f>
        <v>0</v>
      </c>
      <c r="BF1747" s="193">
        <f>IF(N1747="snížená",J1747,0)</f>
        <v>0</v>
      </c>
      <c r="BG1747" s="193">
        <f>IF(N1747="zákl. přenesená",J1747,0)</f>
        <v>0</v>
      </c>
      <c r="BH1747" s="193">
        <f>IF(N1747="sníž. přenesená",J1747,0)</f>
        <v>0</v>
      </c>
      <c r="BI1747" s="193">
        <f>IF(N1747="nulová",J1747,0)</f>
        <v>0</v>
      </c>
      <c r="BJ1747" s="17" t="s">
        <v>82</v>
      </c>
      <c r="BK1747" s="193">
        <f>ROUND(I1747*H1747,2)</f>
        <v>0</v>
      </c>
      <c r="BL1747" s="17" t="s">
        <v>234</v>
      </c>
      <c r="BM1747" s="192" t="s">
        <v>2702</v>
      </c>
    </row>
    <row r="1748" spans="1:65" s="13" customFormat="1" ht="11.25">
      <c r="B1748" s="194"/>
      <c r="C1748" s="195"/>
      <c r="D1748" s="196" t="s">
        <v>162</v>
      </c>
      <c r="E1748" s="197" t="s">
        <v>1</v>
      </c>
      <c r="F1748" s="198" t="s">
        <v>2695</v>
      </c>
      <c r="G1748" s="195"/>
      <c r="H1748" s="197" t="s">
        <v>1</v>
      </c>
      <c r="I1748" s="199"/>
      <c r="J1748" s="195"/>
      <c r="K1748" s="195"/>
      <c r="L1748" s="200"/>
      <c r="M1748" s="201"/>
      <c r="N1748" s="202"/>
      <c r="O1748" s="202"/>
      <c r="P1748" s="202"/>
      <c r="Q1748" s="202"/>
      <c r="R1748" s="202"/>
      <c r="S1748" s="202"/>
      <c r="T1748" s="203"/>
      <c r="AT1748" s="204" t="s">
        <v>162</v>
      </c>
      <c r="AU1748" s="204" t="s">
        <v>84</v>
      </c>
      <c r="AV1748" s="13" t="s">
        <v>82</v>
      </c>
      <c r="AW1748" s="13" t="s">
        <v>32</v>
      </c>
      <c r="AX1748" s="13" t="s">
        <v>77</v>
      </c>
      <c r="AY1748" s="204" t="s">
        <v>150</v>
      </c>
    </row>
    <row r="1749" spans="1:65" s="14" customFormat="1" ht="11.25">
      <c r="B1749" s="205"/>
      <c r="C1749" s="206"/>
      <c r="D1749" s="196" t="s">
        <v>162</v>
      </c>
      <c r="E1749" s="207" t="s">
        <v>1</v>
      </c>
      <c r="F1749" s="208" t="s">
        <v>2696</v>
      </c>
      <c r="G1749" s="206"/>
      <c r="H1749" s="209">
        <v>3.8530000000000002</v>
      </c>
      <c r="I1749" s="210"/>
      <c r="J1749" s="206"/>
      <c r="K1749" s="206"/>
      <c r="L1749" s="211"/>
      <c r="M1749" s="212"/>
      <c r="N1749" s="213"/>
      <c r="O1749" s="213"/>
      <c r="P1749" s="213"/>
      <c r="Q1749" s="213"/>
      <c r="R1749" s="213"/>
      <c r="S1749" s="213"/>
      <c r="T1749" s="214"/>
      <c r="AT1749" s="215" t="s">
        <v>162</v>
      </c>
      <c r="AU1749" s="215" t="s">
        <v>84</v>
      </c>
      <c r="AV1749" s="14" t="s">
        <v>84</v>
      </c>
      <c r="AW1749" s="14" t="s">
        <v>32</v>
      </c>
      <c r="AX1749" s="14" t="s">
        <v>77</v>
      </c>
      <c r="AY1749" s="215" t="s">
        <v>150</v>
      </c>
    </row>
    <row r="1750" spans="1:65" s="13" customFormat="1" ht="11.25">
      <c r="B1750" s="194"/>
      <c r="C1750" s="195"/>
      <c r="D1750" s="196" t="s">
        <v>162</v>
      </c>
      <c r="E1750" s="197" t="s">
        <v>1</v>
      </c>
      <c r="F1750" s="198" t="s">
        <v>2697</v>
      </c>
      <c r="G1750" s="195"/>
      <c r="H1750" s="197" t="s">
        <v>1</v>
      </c>
      <c r="I1750" s="199"/>
      <c r="J1750" s="195"/>
      <c r="K1750" s="195"/>
      <c r="L1750" s="200"/>
      <c r="M1750" s="201"/>
      <c r="N1750" s="202"/>
      <c r="O1750" s="202"/>
      <c r="P1750" s="202"/>
      <c r="Q1750" s="202"/>
      <c r="R1750" s="202"/>
      <c r="S1750" s="202"/>
      <c r="T1750" s="203"/>
      <c r="AT1750" s="204" t="s">
        <v>162</v>
      </c>
      <c r="AU1750" s="204" t="s">
        <v>84</v>
      </c>
      <c r="AV1750" s="13" t="s">
        <v>82</v>
      </c>
      <c r="AW1750" s="13" t="s">
        <v>32</v>
      </c>
      <c r="AX1750" s="13" t="s">
        <v>77</v>
      </c>
      <c r="AY1750" s="204" t="s">
        <v>150</v>
      </c>
    </row>
    <row r="1751" spans="1:65" s="14" customFormat="1" ht="11.25">
      <c r="B1751" s="205"/>
      <c r="C1751" s="206"/>
      <c r="D1751" s="196" t="s">
        <v>162</v>
      </c>
      <c r="E1751" s="207" t="s">
        <v>1</v>
      </c>
      <c r="F1751" s="208" t="s">
        <v>2698</v>
      </c>
      <c r="G1751" s="206"/>
      <c r="H1751" s="209">
        <v>1.05</v>
      </c>
      <c r="I1751" s="210"/>
      <c r="J1751" s="206"/>
      <c r="K1751" s="206"/>
      <c r="L1751" s="211"/>
      <c r="M1751" s="212"/>
      <c r="N1751" s="213"/>
      <c r="O1751" s="213"/>
      <c r="P1751" s="213"/>
      <c r="Q1751" s="213"/>
      <c r="R1751" s="213"/>
      <c r="S1751" s="213"/>
      <c r="T1751" s="214"/>
      <c r="AT1751" s="215" t="s">
        <v>162</v>
      </c>
      <c r="AU1751" s="215" t="s">
        <v>84</v>
      </c>
      <c r="AV1751" s="14" t="s">
        <v>84</v>
      </c>
      <c r="AW1751" s="14" t="s">
        <v>32</v>
      </c>
      <c r="AX1751" s="14" t="s">
        <v>77</v>
      </c>
      <c r="AY1751" s="215" t="s">
        <v>150</v>
      </c>
    </row>
    <row r="1752" spans="1:65" s="15" customFormat="1" ht="11.25">
      <c r="B1752" s="216"/>
      <c r="C1752" s="217"/>
      <c r="D1752" s="196" t="s">
        <v>162</v>
      </c>
      <c r="E1752" s="218" t="s">
        <v>1</v>
      </c>
      <c r="F1752" s="219" t="s">
        <v>166</v>
      </c>
      <c r="G1752" s="217"/>
      <c r="H1752" s="220">
        <v>4.9030000000000005</v>
      </c>
      <c r="I1752" s="221"/>
      <c r="J1752" s="217"/>
      <c r="K1752" s="217"/>
      <c r="L1752" s="222"/>
      <c r="M1752" s="223"/>
      <c r="N1752" s="224"/>
      <c r="O1752" s="224"/>
      <c r="P1752" s="224"/>
      <c r="Q1752" s="224"/>
      <c r="R1752" s="224"/>
      <c r="S1752" s="224"/>
      <c r="T1752" s="225"/>
      <c r="AT1752" s="226" t="s">
        <v>162</v>
      </c>
      <c r="AU1752" s="226" t="s">
        <v>84</v>
      </c>
      <c r="AV1752" s="15" t="s">
        <v>157</v>
      </c>
      <c r="AW1752" s="15" t="s">
        <v>32</v>
      </c>
      <c r="AX1752" s="15" t="s">
        <v>82</v>
      </c>
      <c r="AY1752" s="226" t="s">
        <v>150</v>
      </c>
    </row>
    <row r="1753" spans="1:65" s="2" customFormat="1" ht="24.2" customHeight="1">
      <c r="A1753" s="34"/>
      <c r="B1753" s="35"/>
      <c r="C1753" s="181" t="s">
        <v>2703</v>
      </c>
      <c r="D1753" s="181" t="s">
        <v>152</v>
      </c>
      <c r="E1753" s="182" t="s">
        <v>2704</v>
      </c>
      <c r="F1753" s="183" t="s">
        <v>2705</v>
      </c>
      <c r="G1753" s="184" t="s">
        <v>155</v>
      </c>
      <c r="H1753" s="185">
        <v>5.0810000000000004</v>
      </c>
      <c r="I1753" s="186"/>
      <c r="J1753" s="187">
        <f>ROUND(I1753*H1753,2)</f>
        <v>0</v>
      </c>
      <c r="K1753" s="183" t="s">
        <v>156</v>
      </c>
      <c r="L1753" s="39"/>
      <c r="M1753" s="188" t="s">
        <v>1</v>
      </c>
      <c r="N1753" s="189" t="s">
        <v>42</v>
      </c>
      <c r="O1753" s="71"/>
      <c r="P1753" s="190">
        <f>O1753*H1753</f>
        <v>0</v>
      </c>
      <c r="Q1753" s="190">
        <v>2.7999999999999998E-4</v>
      </c>
      <c r="R1753" s="190">
        <f>Q1753*H1753</f>
        <v>1.42268E-3</v>
      </c>
      <c r="S1753" s="190">
        <v>0</v>
      </c>
      <c r="T1753" s="191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192" t="s">
        <v>234</v>
      </c>
      <c r="AT1753" s="192" t="s">
        <v>152</v>
      </c>
      <c r="AU1753" s="192" t="s">
        <v>84</v>
      </c>
      <c r="AY1753" s="17" t="s">
        <v>150</v>
      </c>
      <c r="BE1753" s="193">
        <f>IF(N1753="základní",J1753,0)</f>
        <v>0</v>
      </c>
      <c r="BF1753" s="193">
        <f>IF(N1753="snížená",J1753,0)</f>
        <v>0</v>
      </c>
      <c r="BG1753" s="193">
        <f>IF(N1753="zákl. přenesená",J1753,0)</f>
        <v>0</v>
      </c>
      <c r="BH1753" s="193">
        <f>IF(N1753="sníž. přenesená",J1753,0)</f>
        <v>0</v>
      </c>
      <c r="BI1753" s="193">
        <f>IF(N1753="nulová",J1753,0)</f>
        <v>0</v>
      </c>
      <c r="BJ1753" s="17" t="s">
        <v>82</v>
      </c>
      <c r="BK1753" s="193">
        <f>ROUND(I1753*H1753,2)</f>
        <v>0</v>
      </c>
      <c r="BL1753" s="17" t="s">
        <v>234</v>
      </c>
      <c r="BM1753" s="192" t="s">
        <v>2706</v>
      </c>
    </row>
    <row r="1754" spans="1:65" s="13" customFormat="1" ht="11.25">
      <c r="B1754" s="194"/>
      <c r="C1754" s="195"/>
      <c r="D1754" s="196" t="s">
        <v>162</v>
      </c>
      <c r="E1754" s="197" t="s">
        <v>1</v>
      </c>
      <c r="F1754" s="198" t="s">
        <v>2574</v>
      </c>
      <c r="G1754" s="195"/>
      <c r="H1754" s="197" t="s">
        <v>1</v>
      </c>
      <c r="I1754" s="199"/>
      <c r="J1754" s="195"/>
      <c r="K1754" s="195"/>
      <c r="L1754" s="200"/>
      <c r="M1754" s="201"/>
      <c r="N1754" s="202"/>
      <c r="O1754" s="202"/>
      <c r="P1754" s="202"/>
      <c r="Q1754" s="202"/>
      <c r="R1754" s="202"/>
      <c r="S1754" s="202"/>
      <c r="T1754" s="203"/>
      <c r="AT1754" s="204" t="s">
        <v>162</v>
      </c>
      <c r="AU1754" s="204" t="s">
        <v>84</v>
      </c>
      <c r="AV1754" s="13" t="s">
        <v>82</v>
      </c>
      <c r="AW1754" s="13" t="s">
        <v>32</v>
      </c>
      <c r="AX1754" s="13" t="s">
        <v>77</v>
      </c>
      <c r="AY1754" s="204" t="s">
        <v>150</v>
      </c>
    </row>
    <row r="1755" spans="1:65" s="14" customFormat="1" ht="11.25">
      <c r="B1755" s="205"/>
      <c r="C1755" s="206"/>
      <c r="D1755" s="196" t="s">
        <v>162</v>
      </c>
      <c r="E1755" s="207" t="s">
        <v>1</v>
      </c>
      <c r="F1755" s="208" t="s">
        <v>2707</v>
      </c>
      <c r="G1755" s="206"/>
      <c r="H1755" s="209">
        <v>5.0810000000000004</v>
      </c>
      <c r="I1755" s="210"/>
      <c r="J1755" s="206"/>
      <c r="K1755" s="206"/>
      <c r="L1755" s="211"/>
      <c r="M1755" s="212"/>
      <c r="N1755" s="213"/>
      <c r="O1755" s="213"/>
      <c r="P1755" s="213"/>
      <c r="Q1755" s="213"/>
      <c r="R1755" s="213"/>
      <c r="S1755" s="213"/>
      <c r="T1755" s="214"/>
      <c r="AT1755" s="215" t="s">
        <v>162</v>
      </c>
      <c r="AU1755" s="215" t="s">
        <v>84</v>
      </c>
      <c r="AV1755" s="14" t="s">
        <v>84</v>
      </c>
      <c r="AW1755" s="14" t="s">
        <v>32</v>
      </c>
      <c r="AX1755" s="14" t="s">
        <v>82</v>
      </c>
      <c r="AY1755" s="215" t="s">
        <v>150</v>
      </c>
    </row>
    <row r="1756" spans="1:65" s="2" customFormat="1" ht="24.2" customHeight="1">
      <c r="A1756" s="34"/>
      <c r="B1756" s="35"/>
      <c r="C1756" s="227" t="s">
        <v>2708</v>
      </c>
      <c r="D1756" s="227" t="s">
        <v>224</v>
      </c>
      <c r="E1756" s="228" t="s">
        <v>2709</v>
      </c>
      <c r="F1756" s="229" t="s">
        <v>2710</v>
      </c>
      <c r="G1756" s="230" t="s">
        <v>155</v>
      </c>
      <c r="H1756" s="231">
        <v>5.0810000000000004</v>
      </c>
      <c r="I1756" s="232"/>
      <c r="J1756" s="233">
        <f>ROUND(I1756*H1756,2)</f>
        <v>0</v>
      </c>
      <c r="K1756" s="229" t="s">
        <v>1</v>
      </c>
      <c r="L1756" s="234"/>
      <c r="M1756" s="235" t="s">
        <v>1</v>
      </c>
      <c r="N1756" s="236" t="s">
        <v>42</v>
      </c>
      <c r="O1756" s="71"/>
      <c r="P1756" s="190">
        <f>O1756*H1756</f>
        <v>0</v>
      </c>
      <c r="Q1756" s="190">
        <v>3.8289999999999998E-2</v>
      </c>
      <c r="R1756" s="190">
        <f>Q1756*H1756</f>
        <v>0.19455148999999999</v>
      </c>
      <c r="S1756" s="190">
        <v>0</v>
      </c>
      <c r="T1756" s="191">
        <f>S1756*H1756</f>
        <v>0</v>
      </c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R1756" s="192" t="s">
        <v>326</v>
      </c>
      <c r="AT1756" s="192" t="s">
        <v>224</v>
      </c>
      <c r="AU1756" s="192" t="s">
        <v>84</v>
      </c>
      <c r="AY1756" s="17" t="s">
        <v>150</v>
      </c>
      <c r="BE1756" s="193">
        <f>IF(N1756="základní",J1756,0)</f>
        <v>0</v>
      </c>
      <c r="BF1756" s="193">
        <f>IF(N1756="snížená",J1756,0)</f>
        <v>0</v>
      </c>
      <c r="BG1756" s="193">
        <f>IF(N1756="zákl. přenesená",J1756,0)</f>
        <v>0</v>
      </c>
      <c r="BH1756" s="193">
        <f>IF(N1756="sníž. přenesená",J1756,0)</f>
        <v>0</v>
      </c>
      <c r="BI1756" s="193">
        <f>IF(N1756="nulová",J1756,0)</f>
        <v>0</v>
      </c>
      <c r="BJ1756" s="17" t="s">
        <v>82</v>
      </c>
      <c r="BK1756" s="193">
        <f>ROUND(I1756*H1756,2)</f>
        <v>0</v>
      </c>
      <c r="BL1756" s="17" t="s">
        <v>234</v>
      </c>
      <c r="BM1756" s="192" t="s">
        <v>2711</v>
      </c>
    </row>
    <row r="1757" spans="1:65" s="13" customFormat="1" ht="11.25">
      <c r="B1757" s="194"/>
      <c r="C1757" s="195"/>
      <c r="D1757" s="196" t="s">
        <v>162</v>
      </c>
      <c r="E1757" s="197" t="s">
        <v>1</v>
      </c>
      <c r="F1757" s="198" t="s">
        <v>2574</v>
      </c>
      <c r="G1757" s="195"/>
      <c r="H1757" s="197" t="s">
        <v>1</v>
      </c>
      <c r="I1757" s="199"/>
      <c r="J1757" s="195"/>
      <c r="K1757" s="195"/>
      <c r="L1757" s="200"/>
      <c r="M1757" s="201"/>
      <c r="N1757" s="202"/>
      <c r="O1757" s="202"/>
      <c r="P1757" s="202"/>
      <c r="Q1757" s="202"/>
      <c r="R1757" s="202"/>
      <c r="S1757" s="202"/>
      <c r="T1757" s="203"/>
      <c r="AT1757" s="204" t="s">
        <v>162</v>
      </c>
      <c r="AU1757" s="204" t="s">
        <v>84</v>
      </c>
      <c r="AV1757" s="13" t="s">
        <v>82</v>
      </c>
      <c r="AW1757" s="13" t="s">
        <v>32</v>
      </c>
      <c r="AX1757" s="13" t="s">
        <v>77</v>
      </c>
      <c r="AY1757" s="204" t="s">
        <v>150</v>
      </c>
    </row>
    <row r="1758" spans="1:65" s="14" customFormat="1" ht="11.25">
      <c r="B1758" s="205"/>
      <c r="C1758" s="206"/>
      <c r="D1758" s="196" t="s">
        <v>162</v>
      </c>
      <c r="E1758" s="207" t="s">
        <v>1</v>
      </c>
      <c r="F1758" s="208" t="s">
        <v>2707</v>
      </c>
      <c r="G1758" s="206"/>
      <c r="H1758" s="209">
        <v>5.0810000000000004</v>
      </c>
      <c r="I1758" s="210"/>
      <c r="J1758" s="206"/>
      <c r="K1758" s="206"/>
      <c r="L1758" s="211"/>
      <c r="M1758" s="212"/>
      <c r="N1758" s="213"/>
      <c r="O1758" s="213"/>
      <c r="P1758" s="213"/>
      <c r="Q1758" s="213"/>
      <c r="R1758" s="213"/>
      <c r="S1758" s="213"/>
      <c r="T1758" s="214"/>
      <c r="AT1758" s="215" t="s">
        <v>162</v>
      </c>
      <c r="AU1758" s="215" t="s">
        <v>84</v>
      </c>
      <c r="AV1758" s="14" t="s">
        <v>84</v>
      </c>
      <c r="AW1758" s="14" t="s">
        <v>32</v>
      </c>
      <c r="AX1758" s="14" t="s">
        <v>82</v>
      </c>
      <c r="AY1758" s="215" t="s">
        <v>150</v>
      </c>
    </row>
    <row r="1759" spans="1:65" s="2" customFormat="1" ht="24.2" customHeight="1">
      <c r="A1759" s="34"/>
      <c r="B1759" s="35"/>
      <c r="C1759" s="181" t="s">
        <v>2712</v>
      </c>
      <c r="D1759" s="181" t="s">
        <v>152</v>
      </c>
      <c r="E1759" s="182" t="s">
        <v>2713</v>
      </c>
      <c r="F1759" s="183" t="s">
        <v>2714</v>
      </c>
      <c r="G1759" s="184" t="s">
        <v>155</v>
      </c>
      <c r="H1759" s="185">
        <v>0.09</v>
      </c>
      <c r="I1759" s="186"/>
      <c r="J1759" s="187">
        <f>ROUND(I1759*H1759,2)</f>
        <v>0</v>
      </c>
      <c r="K1759" s="183" t="s">
        <v>156</v>
      </c>
      <c r="L1759" s="39"/>
      <c r="M1759" s="188" t="s">
        <v>1</v>
      </c>
      <c r="N1759" s="189" t="s">
        <v>42</v>
      </c>
      <c r="O1759" s="71"/>
      <c r="P1759" s="190">
        <f>O1759*H1759</f>
        <v>0</v>
      </c>
      <c r="Q1759" s="190">
        <v>1.2E-4</v>
      </c>
      <c r="R1759" s="190">
        <f>Q1759*H1759</f>
        <v>1.08E-5</v>
      </c>
      <c r="S1759" s="190">
        <v>0</v>
      </c>
      <c r="T1759" s="191">
        <f>S1759*H1759</f>
        <v>0</v>
      </c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R1759" s="192" t="s">
        <v>234</v>
      </c>
      <c r="AT1759" s="192" t="s">
        <v>152</v>
      </c>
      <c r="AU1759" s="192" t="s">
        <v>84</v>
      </c>
      <c r="AY1759" s="17" t="s">
        <v>150</v>
      </c>
      <c r="BE1759" s="193">
        <f>IF(N1759="základní",J1759,0)</f>
        <v>0</v>
      </c>
      <c r="BF1759" s="193">
        <f>IF(N1759="snížená",J1759,0)</f>
        <v>0</v>
      </c>
      <c r="BG1759" s="193">
        <f>IF(N1759="zákl. přenesená",J1759,0)</f>
        <v>0</v>
      </c>
      <c r="BH1759" s="193">
        <f>IF(N1759="sníž. přenesená",J1759,0)</f>
        <v>0</v>
      </c>
      <c r="BI1759" s="193">
        <f>IF(N1759="nulová",J1759,0)</f>
        <v>0</v>
      </c>
      <c r="BJ1759" s="17" t="s">
        <v>82</v>
      </c>
      <c r="BK1759" s="193">
        <f>ROUND(I1759*H1759,2)</f>
        <v>0</v>
      </c>
      <c r="BL1759" s="17" t="s">
        <v>234</v>
      </c>
      <c r="BM1759" s="192" t="s">
        <v>2715</v>
      </c>
    </row>
    <row r="1760" spans="1:65" s="13" customFormat="1" ht="11.25">
      <c r="B1760" s="194"/>
      <c r="C1760" s="195"/>
      <c r="D1760" s="196" t="s">
        <v>162</v>
      </c>
      <c r="E1760" s="197" t="s">
        <v>1</v>
      </c>
      <c r="F1760" s="198" t="s">
        <v>316</v>
      </c>
      <c r="G1760" s="195"/>
      <c r="H1760" s="197" t="s">
        <v>1</v>
      </c>
      <c r="I1760" s="199"/>
      <c r="J1760" s="195"/>
      <c r="K1760" s="195"/>
      <c r="L1760" s="200"/>
      <c r="M1760" s="201"/>
      <c r="N1760" s="202"/>
      <c r="O1760" s="202"/>
      <c r="P1760" s="202"/>
      <c r="Q1760" s="202"/>
      <c r="R1760" s="202"/>
      <c r="S1760" s="202"/>
      <c r="T1760" s="203"/>
      <c r="AT1760" s="204" t="s">
        <v>162</v>
      </c>
      <c r="AU1760" s="204" t="s">
        <v>84</v>
      </c>
      <c r="AV1760" s="13" t="s">
        <v>82</v>
      </c>
      <c r="AW1760" s="13" t="s">
        <v>32</v>
      </c>
      <c r="AX1760" s="13" t="s">
        <v>77</v>
      </c>
      <c r="AY1760" s="204" t="s">
        <v>150</v>
      </c>
    </row>
    <row r="1761" spans="1:65" s="14" customFormat="1" ht="11.25">
      <c r="B1761" s="205"/>
      <c r="C1761" s="206"/>
      <c r="D1761" s="196" t="s">
        <v>162</v>
      </c>
      <c r="E1761" s="207" t="s">
        <v>1</v>
      </c>
      <c r="F1761" s="208" t="s">
        <v>2716</v>
      </c>
      <c r="G1761" s="206"/>
      <c r="H1761" s="209">
        <v>0.09</v>
      </c>
      <c r="I1761" s="210"/>
      <c r="J1761" s="206"/>
      <c r="K1761" s="206"/>
      <c r="L1761" s="211"/>
      <c r="M1761" s="212"/>
      <c r="N1761" s="213"/>
      <c r="O1761" s="213"/>
      <c r="P1761" s="213"/>
      <c r="Q1761" s="213"/>
      <c r="R1761" s="213"/>
      <c r="S1761" s="213"/>
      <c r="T1761" s="214"/>
      <c r="AT1761" s="215" t="s">
        <v>162</v>
      </c>
      <c r="AU1761" s="215" t="s">
        <v>84</v>
      </c>
      <c r="AV1761" s="14" t="s">
        <v>84</v>
      </c>
      <c r="AW1761" s="14" t="s">
        <v>32</v>
      </c>
      <c r="AX1761" s="14" t="s">
        <v>82</v>
      </c>
      <c r="AY1761" s="215" t="s">
        <v>150</v>
      </c>
    </row>
    <row r="1762" spans="1:65" s="2" customFormat="1" ht="24.2" customHeight="1">
      <c r="A1762" s="34"/>
      <c r="B1762" s="35"/>
      <c r="C1762" s="227" t="s">
        <v>2717</v>
      </c>
      <c r="D1762" s="227" t="s">
        <v>224</v>
      </c>
      <c r="E1762" s="228" t="s">
        <v>2718</v>
      </c>
      <c r="F1762" s="229" t="s">
        <v>2719</v>
      </c>
      <c r="G1762" s="230" t="s">
        <v>182</v>
      </c>
      <c r="H1762" s="231">
        <v>1</v>
      </c>
      <c r="I1762" s="232"/>
      <c r="J1762" s="233">
        <f>ROUND(I1762*H1762,2)</f>
        <v>0</v>
      </c>
      <c r="K1762" s="229" t="s">
        <v>156</v>
      </c>
      <c r="L1762" s="234"/>
      <c r="M1762" s="235" t="s">
        <v>1</v>
      </c>
      <c r="N1762" s="236" t="s">
        <v>42</v>
      </c>
      <c r="O1762" s="71"/>
      <c r="P1762" s="190">
        <f>O1762*H1762</f>
        <v>0</v>
      </c>
      <c r="Q1762" s="190">
        <v>4.7000000000000002E-3</v>
      </c>
      <c r="R1762" s="190">
        <f>Q1762*H1762</f>
        <v>4.7000000000000002E-3</v>
      </c>
      <c r="S1762" s="190">
        <v>0</v>
      </c>
      <c r="T1762" s="191">
        <f>S1762*H1762</f>
        <v>0</v>
      </c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R1762" s="192" t="s">
        <v>326</v>
      </c>
      <c r="AT1762" s="192" t="s">
        <v>224</v>
      </c>
      <c r="AU1762" s="192" t="s">
        <v>84</v>
      </c>
      <c r="AY1762" s="17" t="s">
        <v>150</v>
      </c>
      <c r="BE1762" s="193">
        <f>IF(N1762="základní",J1762,0)</f>
        <v>0</v>
      </c>
      <c r="BF1762" s="193">
        <f>IF(N1762="snížená",J1762,0)</f>
        <v>0</v>
      </c>
      <c r="BG1762" s="193">
        <f>IF(N1762="zákl. přenesená",J1762,0)</f>
        <v>0</v>
      </c>
      <c r="BH1762" s="193">
        <f>IF(N1762="sníž. přenesená",J1762,0)</f>
        <v>0</v>
      </c>
      <c r="BI1762" s="193">
        <f>IF(N1762="nulová",J1762,0)</f>
        <v>0</v>
      </c>
      <c r="BJ1762" s="17" t="s">
        <v>82</v>
      </c>
      <c r="BK1762" s="193">
        <f>ROUND(I1762*H1762,2)</f>
        <v>0</v>
      </c>
      <c r="BL1762" s="17" t="s">
        <v>234</v>
      </c>
      <c r="BM1762" s="192" t="s">
        <v>2720</v>
      </c>
    </row>
    <row r="1763" spans="1:65" s="2" customFormat="1" ht="16.5" customHeight="1">
      <c r="A1763" s="34"/>
      <c r="B1763" s="35"/>
      <c r="C1763" s="181" t="s">
        <v>2721</v>
      </c>
      <c r="D1763" s="181" t="s">
        <v>152</v>
      </c>
      <c r="E1763" s="182" t="s">
        <v>2722</v>
      </c>
      <c r="F1763" s="183" t="s">
        <v>2723</v>
      </c>
      <c r="G1763" s="184" t="s">
        <v>182</v>
      </c>
      <c r="H1763" s="185">
        <v>2</v>
      </c>
      <c r="I1763" s="186"/>
      <c r="J1763" s="187">
        <f>ROUND(I1763*H1763,2)</f>
        <v>0</v>
      </c>
      <c r="K1763" s="183" t="s">
        <v>156</v>
      </c>
      <c r="L1763" s="39"/>
      <c r="M1763" s="188" t="s">
        <v>1</v>
      </c>
      <c r="N1763" s="189" t="s">
        <v>42</v>
      </c>
      <c r="O1763" s="71"/>
      <c r="P1763" s="190">
        <f>O1763*H1763</f>
        <v>0</v>
      </c>
      <c r="Q1763" s="190">
        <v>0</v>
      </c>
      <c r="R1763" s="190">
        <f>Q1763*H1763</f>
        <v>0</v>
      </c>
      <c r="S1763" s="190">
        <v>0</v>
      </c>
      <c r="T1763" s="191">
        <f>S1763*H1763</f>
        <v>0</v>
      </c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R1763" s="192" t="s">
        <v>234</v>
      </c>
      <c r="AT1763" s="192" t="s">
        <v>152</v>
      </c>
      <c r="AU1763" s="192" t="s">
        <v>84</v>
      </c>
      <c r="AY1763" s="17" t="s">
        <v>150</v>
      </c>
      <c r="BE1763" s="193">
        <f>IF(N1763="základní",J1763,0)</f>
        <v>0</v>
      </c>
      <c r="BF1763" s="193">
        <f>IF(N1763="snížená",J1763,0)</f>
        <v>0</v>
      </c>
      <c r="BG1763" s="193">
        <f>IF(N1763="zákl. přenesená",J1763,0)</f>
        <v>0</v>
      </c>
      <c r="BH1763" s="193">
        <f>IF(N1763="sníž. přenesená",J1763,0)</f>
        <v>0</v>
      </c>
      <c r="BI1763" s="193">
        <f>IF(N1763="nulová",J1763,0)</f>
        <v>0</v>
      </c>
      <c r="BJ1763" s="17" t="s">
        <v>82</v>
      </c>
      <c r="BK1763" s="193">
        <f>ROUND(I1763*H1763,2)</f>
        <v>0</v>
      </c>
      <c r="BL1763" s="17" t="s">
        <v>234</v>
      </c>
      <c r="BM1763" s="192" t="s">
        <v>2724</v>
      </c>
    </row>
    <row r="1764" spans="1:65" s="2" customFormat="1" ht="16.5" customHeight="1">
      <c r="A1764" s="34"/>
      <c r="B1764" s="35"/>
      <c r="C1764" s="227" t="s">
        <v>2725</v>
      </c>
      <c r="D1764" s="227" t="s">
        <v>224</v>
      </c>
      <c r="E1764" s="228" t="s">
        <v>2726</v>
      </c>
      <c r="F1764" s="229" t="s">
        <v>2727</v>
      </c>
      <c r="G1764" s="230" t="s">
        <v>182</v>
      </c>
      <c r="H1764" s="231">
        <v>2</v>
      </c>
      <c r="I1764" s="232"/>
      <c r="J1764" s="233">
        <f>ROUND(I1764*H1764,2)</f>
        <v>0</v>
      </c>
      <c r="K1764" s="229" t="s">
        <v>156</v>
      </c>
      <c r="L1764" s="234"/>
      <c r="M1764" s="235" t="s">
        <v>1</v>
      </c>
      <c r="N1764" s="236" t="s">
        <v>42</v>
      </c>
      <c r="O1764" s="71"/>
      <c r="P1764" s="190">
        <f>O1764*H1764</f>
        <v>0</v>
      </c>
      <c r="Q1764" s="190">
        <v>1.2999999999999999E-3</v>
      </c>
      <c r="R1764" s="190">
        <f>Q1764*H1764</f>
        <v>2.5999999999999999E-3</v>
      </c>
      <c r="S1764" s="190">
        <v>0</v>
      </c>
      <c r="T1764" s="191">
        <f>S1764*H1764</f>
        <v>0</v>
      </c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R1764" s="192" t="s">
        <v>326</v>
      </c>
      <c r="AT1764" s="192" t="s">
        <v>224</v>
      </c>
      <c r="AU1764" s="192" t="s">
        <v>84</v>
      </c>
      <c r="AY1764" s="17" t="s">
        <v>150</v>
      </c>
      <c r="BE1764" s="193">
        <f>IF(N1764="základní",J1764,0)</f>
        <v>0</v>
      </c>
      <c r="BF1764" s="193">
        <f>IF(N1764="snížená",J1764,0)</f>
        <v>0</v>
      </c>
      <c r="BG1764" s="193">
        <f>IF(N1764="zákl. přenesená",J1764,0)</f>
        <v>0</v>
      </c>
      <c r="BH1764" s="193">
        <f>IF(N1764="sníž. přenesená",J1764,0)</f>
        <v>0</v>
      </c>
      <c r="BI1764" s="193">
        <f>IF(N1764="nulová",J1764,0)</f>
        <v>0</v>
      </c>
      <c r="BJ1764" s="17" t="s">
        <v>82</v>
      </c>
      <c r="BK1764" s="193">
        <f>ROUND(I1764*H1764,2)</f>
        <v>0</v>
      </c>
      <c r="BL1764" s="17" t="s">
        <v>234</v>
      </c>
      <c r="BM1764" s="192" t="s">
        <v>2728</v>
      </c>
    </row>
    <row r="1765" spans="1:65" s="2" customFormat="1" ht="24.2" customHeight="1">
      <c r="A1765" s="34"/>
      <c r="B1765" s="35"/>
      <c r="C1765" s="181" t="s">
        <v>2729</v>
      </c>
      <c r="D1765" s="181" t="s">
        <v>152</v>
      </c>
      <c r="E1765" s="182" t="s">
        <v>2730</v>
      </c>
      <c r="F1765" s="183" t="s">
        <v>2731</v>
      </c>
      <c r="G1765" s="184" t="s">
        <v>394</v>
      </c>
      <c r="H1765" s="185">
        <v>52</v>
      </c>
      <c r="I1765" s="186"/>
      <c r="J1765" s="187">
        <f>ROUND(I1765*H1765,2)</f>
        <v>0</v>
      </c>
      <c r="K1765" s="183" t="s">
        <v>156</v>
      </c>
      <c r="L1765" s="39"/>
      <c r="M1765" s="188" t="s">
        <v>1</v>
      </c>
      <c r="N1765" s="189" t="s">
        <v>42</v>
      </c>
      <c r="O1765" s="71"/>
      <c r="P1765" s="190">
        <f>O1765*H1765</f>
        <v>0</v>
      </c>
      <c r="Q1765" s="190">
        <v>2.4000000000000001E-4</v>
      </c>
      <c r="R1765" s="190">
        <f>Q1765*H1765</f>
        <v>1.248E-2</v>
      </c>
      <c r="S1765" s="190">
        <v>0</v>
      </c>
      <c r="T1765" s="191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192" t="s">
        <v>234</v>
      </c>
      <c r="AT1765" s="192" t="s">
        <v>152</v>
      </c>
      <c r="AU1765" s="192" t="s">
        <v>84</v>
      </c>
      <c r="AY1765" s="17" t="s">
        <v>150</v>
      </c>
      <c r="BE1765" s="193">
        <f>IF(N1765="základní",J1765,0)</f>
        <v>0</v>
      </c>
      <c r="BF1765" s="193">
        <f>IF(N1765="snížená",J1765,0)</f>
        <v>0</v>
      </c>
      <c r="BG1765" s="193">
        <f>IF(N1765="zákl. přenesená",J1765,0)</f>
        <v>0</v>
      </c>
      <c r="BH1765" s="193">
        <f>IF(N1765="sníž. přenesená",J1765,0)</f>
        <v>0</v>
      </c>
      <c r="BI1765" s="193">
        <f>IF(N1765="nulová",J1765,0)</f>
        <v>0</v>
      </c>
      <c r="BJ1765" s="17" t="s">
        <v>82</v>
      </c>
      <c r="BK1765" s="193">
        <f>ROUND(I1765*H1765,2)</f>
        <v>0</v>
      </c>
      <c r="BL1765" s="17" t="s">
        <v>234</v>
      </c>
      <c r="BM1765" s="192" t="s">
        <v>2732</v>
      </c>
    </row>
    <row r="1766" spans="1:65" s="13" customFormat="1" ht="11.25">
      <c r="B1766" s="194"/>
      <c r="C1766" s="195"/>
      <c r="D1766" s="196" t="s">
        <v>162</v>
      </c>
      <c r="E1766" s="197" t="s">
        <v>1</v>
      </c>
      <c r="F1766" s="198" t="s">
        <v>2733</v>
      </c>
      <c r="G1766" s="195"/>
      <c r="H1766" s="197" t="s">
        <v>1</v>
      </c>
      <c r="I1766" s="199"/>
      <c r="J1766" s="195"/>
      <c r="K1766" s="195"/>
      <c r="L1766" s="200"/>
      <c r="M1766" s="201"/>
      <c r="N1766" s="202"/>
      <c r="O1766" s="202"/>
      <c r="P1766" s="202"/>
      <c r="Q1766" s="202"/>
      <c r="R1766" s="202"/>
      <c r="S1766" s="202"/>
      <c r="T1766" s="203"/>
      <c r="AT1766" s="204" t="s">
        <v>162</v>
      </c>
      <c r="AU1766" s="204" t="s">
        <v>84</v>
      </c>
      <c r="AV1766" s="13" t="s">
        <v>82</v>
      </c>
      <c r="AW1766" s="13" t="s">
        <v>32</v>
      </c>
      <c r="AX1766" s="13" t="s">
        <v>77</v>
      </c>
      <c r="AY1766" s="204" t="s">
        <v>150</v>
      </c>
    </row>
    <row r="1767" spans="1:65" s="14" customFormat="1" ht="11.25">
      <c r="B1767" s="205"/>
      <c r="C1767" s="206"/>
      <c r="D1767" s="196" t="s">
        <v>162</v>
      </c>
      <c r="E1767" s="207" t="s">
        <v>1</v>
      </c>
      <c r="F1767" s="208" t="s">
        <v>468</v>
      </c>
      <c r="G1767" s="206"/>
      <c r="H1767" s="209">
        <v>52</v>
      </c>
      <c r="I1767" s="210"/>
      <c r="J1767" s="206"/>
      <c r="K1767" s="206"/>
      <c r="L1767" s="211"/>
      <c r="M1767" s="212"/>
      <c r="N1767" s="213"/>
      <c r="O1767" s="213"/>
      <c r="P1767" s="213"/>
      <c r="Q1767" s="213"/>
      <c r="R1767" s="213"/>
      <c r="S1767" s="213"/>
      <c r="T1767" s="214"/>
      <c r="AT1767" s="215" t="s">
        <v>162</v>
      </c>
      <c r="AU1767" s="215" t="s">
        <v>84</v>
      </c>
      <c r="AV1767" s="14" t="s">
        <v>84</v>
      </c>
      <c r="AW1767" s="14" t="s">
        <v>32</v>
      </c>
      <c r="AX1767" s="14" t="s">
        <v>82</v>
      </c>
      <c r="AY1767" s="215" t="s">
        <v>150</v>
      </c>
    </row>
    <row r="1768" spans="1:65" s="2" customFormat="1" ht="24.2" customHeight="1">
      <c r="A1768" s="34"/>
      <c r="B1768" s="35"/>
      <c r="C1768" s="181" t="s">
        <v>2734</v>
      </c>
      <c r="D1768" s="181" t="s">
        <v>152</v>
      </c>
      <c r="E1768" s="182" t="s">
        <v>2735</v>
      </c>
      <c r="F1768" s="183" t="s">
        <v>2736</v>
      </c>
      <c r="G1768" s="184" t="s">
        <v>394</v>
      </c>
      <c r="H1768" s="185">
        <v>5.47</v>
      </c>
      <c r="I1768" s="186"/>
      <c r="J1768" s="187">
        <f>ROUND(I1768*H1768,2)</f>
        <v>0</v>
      </c>
      <c r="K1768" s="183" t="s">
        <v>1</v>
      </c>
      <c r="L1768" s="39"/>
      <c r="M1768" s="188" t="s">
        <v>1</v>
      </c>
      <c r="N1768" s="189" t="s">
        <v>42</v>
      </c>
      <c r="O1768" s="71"/>
      <c r="P1768" s="190">
        <f>O1768*H1768</f>
        <v>0</v>
      </c>
      <c r="Q1768" s="190">
        <v>1.2999999999999999E-4</v>
      </c>
      <c r="R1768" s="190">
        <f>Q1768*H1768</f>
        <v>7.1109999999999988E-4</v>
      </c>
      <c r="S1768" s="190">
        <v>0</v>
      </c>
      <c r="T1768" s="191">
        <f>S1768*H1768</f>
        <v>0</v>
      </c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R1768" s="192" t="s">
        <v>234</v>
      </c>
      <c r="AT1768" s="192" t="s">
        <v>152</v>
      </c>
      <c r="AU1768" s="192" t="s">
        <v>84</v>
      </c>
      <c r="AY1768" s="17" t="s">
        <v>150</v>
      </c>
      <c r="BE1768" s="193">
        <f>IF(N1768="základní",J1768,0)</f>
        <v>0</v>
      </c>
      <c r="BF1768" s="193">
        <f>IF(N1768="snížená",J1768,0)</f>
        <v>0</v>
      </c>
      <c r="BG1768" s="193">
        <f>IF(N1768="zákl. přenesená",J1768,0)</f>
        <v>0</v>
      </c>
      <c r="BH1768" s="193">
        <f>IF(N1768="sníž. přenesená",J1768,0)</f>
        <v>0</v>
      </c>
      <c r="BI1768" s="193">
        <f>IF(N1768="nulová",J1768,0)</f>
        <v>0</v>
      </c>
      <c r="BJ1768" s="17" t="s">
        <v>82</v>
      </c>
      <c r="BK1768" s="193">
        <f>ROUND(I1768*H1768,2)</f>
        <v>0</v>
      </c>
      <c r="BL1768" s="17" t="s">
        <v>234</v>
      </c>
      <c r="BM1768" s="192" t="s">
        <v>2737</v>
      </c>
    </row>
    <row r="1769" spans="1:65" s="13" customFormat="1" ht="11.25">
      <c r="B1769" s="194"/>
      <c r="C1769" s="195"/>
      <c r="D1769" s="196" t="s">
        <v>162</v>
      </c>
      <c r="E1769" s="197" t="s">
        <v>1</v>
      </c>
      <c r="F1769" s="198" t="s">
        <v>2738</v>
      </c>
      <c r="G1769" s="195"/>
      <c r="H1769" s="197" t="s">
        <v>1</v>
      </c>
      <c r="I1769" s="199"/>
      <c r="J1769" s="195"/>
      <c r="K1769" s="195"/>
      <c r="L1769" s="200"/>
      <c r="M1769" s="201"/>
      <c r="N1769" s="202"/>
      <c r="O1769" s="202"/>
      <c r="P1769" s="202"/>
      <c r="Q1769" s="202"/>
      <c r="R1769" s="202"/>
      <c r="S1769" s="202"/>
      <c r="T1769" s="203"/>
      <c r="AT1769" s="204" t="s">
        <v>162</v>
      </c>
      <c r="AU1769" s="204" t="s">
        <v>84</v>
      </c>
      <c r="AV1769" s="13" t="s">
        <v>82</v>
      </c>
      <c r="AW1769" s="13" t="s">
        <v>32</v>
      </c>
      <c r="AX1769" s="13" t="s">
        <v>77</v>
      </c>
      <c r="AY1769" s="204" t="s">
        <v>150</v>
      </c>
    </row>
    <row r="1770" spans="1:65" s="14" customFormat="1" ht="11.25">
      <c r="B1770" s="205"/>
      <c r="C1770" s="206"/>
      <c r="D1770" s="196" t="s">
        <v>162</v>
      </c>
      <c r="E1770" s="207" t="s">
        <v>1</v>
      </c>
      <c r="F1770" s="208" t="s">
        <v>2739</v>
      </c>
      <c r="G1770" s="206"/>
      <c r="H1770" s="209">
        <v>1.87</v>
      </c>
      <c r="I1770" s="210"/>
      <c r="J1770" s="206"/>
      <c r="K1770" s="206"/>
      <c r="L1770" s="211"/>
      <c r="M1770" s="212"/>
      <c r="N1770" s="213"/>
      <c r="O1770" s="213"/>
      <c r="P1770" s="213"/>
      <c r="Q1770" s="213"/>
      <c r="R1770" s="213"/>
      <c r="S1770" s="213"/>
      <c r="T1770" s="214"/>
      <c r="AT1770" s="215" t="s">
        <v>162</v>
      </c>
      <c r="AU1770" s="215" t="s">
        <v>84</v>
      </c>
      <c r="AV1770" s="14" t="s">
        <v>84</v>
      </c>
      <c r="AW1770" s="14" t="s">
        <v>32</v>
      </c>
      <c r="AX1770" s="14" t="s">
        <v>77</v>
      </c>
      <c r="AY1770" s="215" t="s">
        <v>150</v>
      </c>
    </row>
    <row r="1771" spans="1:65" s="13" customFormat="1" ht="11.25">
      <c r="B1771" s="194"/>
      <c r="C1771" s="195"/>
      <c r="D1771" s="196" t="s">
        <v>162</v>
      </c>
      <c r="E1771" s="197" t="s">
        <v>1</v>
      </c>
      <c r="F1771" s="198" t="s">
        <v>2740</v>
      </c>
      <c r="G1771" s="195"/>
      <c r="H1771" s="197" t="s">
        <v>1</v>
      </c>
      <c r="I1771" s="199"/>
      <c r="J1771" s="195"/>
      <c r="K1771" s="195"/>
      <c r="L1771" s="200"/>
      <c r="M1771" s="201"/>
      <c r="N1771" s="202"/>
      <c r="O1771" s="202"/>
      <c r="P1771" s="202"/>
      <c r="Q1771" s="202"/>
      <c r="R1771" s="202"/>
      <c r="S1771" s="202"/>
      <c r="T1771" s="203"/>
      <c r="AT1771" s="204" t="s">
        <v>162</v>
      </c>
      <c r="AU1771" s="204" t="s">
        <v>84</v>
      </c>
      <c r="AV1771" s="13" t="s">
        <v>82</v>
      </c>
      <c r="AW1771" s="13" t="s">
        <v>32</v>
      </c>
      <c r="AX1771" s="13" t="s">
        <v>77</v>
      </c>
      <c r="AY1771" s="204" t="s">
        <v>150</v>
      </c>
    </row>
    <row r="1772" spans="1:65" s="14" customFormat="1" ht="11.25">
      <c r="B1772" s="205"/>
      <c r="C1772" s="206"/>
      <c r="D1772" s="196" t="s">
        <v>162</v>
      </c>
      <c r="E1772" s="207" t="s">
        <v>1</v>
      </c>
      <c r="F1772" s="208" t="s">
        <v>2741</v>
      </c>
      <c r="G1772" s="206"/>
      <c r="H1772" s="209">
        <v>3.6</v>
      </c>
      <c r="I1772" s="210"/>
      <c r="J1772" s="206"/>
      <c r="K1772" s="206"/>
      <c r="L1772" s="211"/>
      <c r="M1772" s="212"/>
      <c r="N1772" s="213"/>
      <c r="O1772" s="213"/>
      <c r="P1772" s="213"/>
      <c r="Q1772" s="213"/>
      <c r="R1772" s="213"/>
      <c r="S1772" s="213"/>
      <c r="T1772" s="214"/>
      <c r="AT1772" s="215" t="s">
        <v>162</v>
      </c>
      <c r="AU1772" s="215" t="s">
        <v>84</v>
      </c>
      <c r="AV1772" s="14" t="s">
        <v>84</v>
      </c>
      <c r="AW1772" s="14" t="s">
        <v>32</v>
      </c>
      <c r="AX1772" s="14" t="s">
        <v>77</v>
      </c>
      <c r="AY1772" s="215" t="s">
        <v>150</v>
      </c>
    </row>
    <row r="1773" spans="1:65" s="15" customFormat="1" ht="11.25">
      <c r="B1773" s="216"/>
      <c r="C1773" s="217"/>
      <c r="D1773" s="196" t="s">
        <v>162</v>
      </c>
      <c r="E1773" s="218" t="s">
        <v>1</v>
      </c>
      <c r="F1773" s="219" t="s">
        <v>166</v>
      </c>
      <c r="G1773" s="217"/>
      <c r="H1773" s="220">
        <v>5.4700000000000006</v>
      </c>
      <c r="I1773" s="221"/>
      <c r="J1773" s="217"/>
      <c r="K1773" s="217"/>
      <c r="L1773" s="222"/>
      <c r="M1773" s="223"/>
      <c r="N1773" s="224"/>
      <c r="O1773" s="224"/>
      <c r="P1773" s="224"/>
      <c r="Q1773" s="224"/>
      <c r="R1773" s="224"/>
      <c r="S1773" s="224"/>
      <c r="T1773" s="225"/>
      <c r="AT1773" s="226" t="s">
        <v>162</v>
      </c>
      <c r="AU1773" s="226" t="s">
        <v>84</v>
      </c>
      <c r="AV1773" s="15" t="s">
        <v>157</v>
      </c>
      <c r="AW1773" s="15" t="s">
        <v>32</v>
      </c>
      <c r="AX1773" s="15" t="s">
        <v>82</v>
      </c>
      <c r="AY1773" s="226" t="s">
        <v>150</v>
      </c>
    </row>
    <row r="1774" spans="1:65" s="2" customFormat="1" ht="24.2" customHeight="1">
      <c r="A1774" s="34"/>
      <c r="B1774" s="35"/>
      <c r="C1774" s="181" t="s">
        <v>2742</v>
      </c>
      <c r="D1774" s="181" t="s">
        <v>152</v>
      </c>
      <c r="E1774" s="182" t="s">
        <v>2743</v>
      </c>
      <c r="F1774" s="183" t="s">
        <v>2744</v>
      </c>
      <c r="G1774" s="184" t="s">
        <v>2745</v>
      </c>
      <c r="H1774" s="185">
        <v>40</v>
      </c>
      <c r="I1774" s="186"/>
      <c r="J1774" s="187">
        <f>ROUND(I1774*H1774,2)</f>
        <v>0</v>
      </c>
      <c r="K1774" s="183" t="s">
        <v>1</v>
      </c>
      <c r="L1774" s="39"/>
      <c r="M1774" s="188" t="s">
        <v>1</v>
      </c>
      <c r="N1774" s="189" t="s">
        <v>42</v>
      </c>
      <c r="O1774" s="71"/>
      <c r="P1774" s="190">
        <f>O1774*H1774</f>
        <v>0</v>
      </c>
      <c r="Q1774" s="190">
        <v>1.2999999999999999E-4</v>
      </c>
      <c r="R1774" s="190">
        <f>Q1774*H1774</f>
        <v>5.1999999999999998E-3</v>
      </c>
      <c r="S1774" s="190">
        <v>0</v>
      </c>
      <c r="T1774" s="191">
        <f>S1774*H1774</f>
        <v>0</v>
      </c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R1774" s="192" t="s">
        <v>234</v>
      </c>
      <c r="AT1774" s="192" t="s">
        <v>152</v>
      </c>
      <c r="AU1774" s="192" t="s">
        <v>84</v>
      </c>
      <c r="AY1774" s="17" t="s">
        <v>150</v>
      </c>
      <c r="BE1774" s="193">
        <f>IF(N1774="základní",J1774,0)</f>
        <v>0</v>
      </c>
      <c r="BF1774" s="193">
        <f>IF(N1774="snížená",J1774,0)</f>
        <v>0</v>
      </c>
      <c r="BG1774" s="193">
        <f>IF(N1774="zákl. přenesená",J1774,0)</f>
        <v>0</v>
      </c>
      <c r="BH1774" s="193">
        <f>IF(N1774="sníž. přenesená",J1774,0)</f>
        <v>0</v>
      </c>
      <c r="BI1774" s="193">
        <f>IF(N1774="nulová",J1774,0)</f>
        <v>0</v>
      </c>
      <c r="BJ1774" s="17" t="s">
        <v>82</v>
      </c>
      <c r="BK1774" s="193">
        <f>ROUND(I1774*H1774,2)</f>
        <v>0</v>
      </c>
      <c r="BL1774" s="17" t="s">
        <v>234</v>
      </c>
      <c r="BM1774" s="192" t="s">
        <v>2746</v>
      </c>
    </row>
    <row r="1775" spans="1:65" s="13" customFormat="1" ht="11.25">
      <c r="B1775" s="194"/>
      <c r="C1775" s="195"/>
      <c r="D1775" s="196" t="s">
        <v>162</v>
      </c>
      <c r="E1775" s="197" t="s">
        <v>1</v>
      </c>
      <c r="F1775" s="198" t="s">
        <v>2747</v>
      </c>
      <c r="G1775" s="195"/>
      <c r="H1775" s="197" t="s">
        <v>1</v>
      </c>
      <c r="I1775" s="199"/>
      <c r="J1775" s="195"/>
      <c r="K1775" s="195"/>
      <c r="L1775" s="200"/>
      <c r="M1775" s="201"/>
      <c r="N1775" s="202"/>
      <c r="O1775" s="202"/>
      <c r="P1775" s="202"/>
      <c r="Q1775" s="202"/>
      <c r="R1775" s="202"/>
      <c r="S1775" s="202"/>
      <c r="T1775" s="203"/>
      <c r="AT1775" s="204" t="s">
        <v>162</v>
      </c>
      <c r="AU1775" s="204" t="s">
        <v>84</v>
      </c>
      <c r="AV1775" s="13" t="s">
        <v>82</v>
      </c>
      <c r="AW1775" s="13" t="s">
        <v>32</v>
      </c>
      <c r="AX1775" s="13" t="s">
        <v>77</v>
      </c>
      <c r="AY1775" s="204" t="s">
        <v>150</v>
      </c>
    </row>
    <row r="1776" spans="1:65" s="14" customFormat="1" ht="11.25">
      <c r="B1776" s="205"/>
      <c r="C1776" s="206"/>
      <c r="D1776" s="196" t="s">
        <v>162</v>
      </c>
      <c r="E1776" s="207" t="s">
        <v>1</v>
      </c>
      <c r="F1776" s="208" t="s">
        <v>383</v>
      </c>
      <c r="G1776" s="206"/>
      <c r="H1776" s="209">
        <v>40</v>
      </c>
      <c r="I1776" s="210"/>
      <c r="J1776" s="206"/>
      <c r="K1776" s="206"/>
      <c r="L1776" s="211"/>
      <c r="M1776" s="212"/>
      <c r="N1776" s="213"/>
      <c r="O1776" s="213"/>
      <c r="P1776" s="213"/>
      <c r="Q1776" s="213"/>
      <c r="R1776" s="213"/>
      <c r="S1776" s="213"/>
      <c r="T1776" s="214"/>
      <c r="AT1776" s="215" t="s">
        <v>162</v>
      </c>
      <c r="AU1776" s="215" t="s">
        <v>84</v>
      </c>
      <c r="AV1776" s="14" t="s">
        <v>84</v>
      </c>
      <c r="AW1776" s="14" t="s">
        <v>32</v>
      </c>
      <c r="AX1776" s="14" t="s">
        <v>82</v>
      </c>
      <c r="AY1776" s="215" t="s">
        <v>150</v>
      </c>
    </row>
    <row r="1777" spans="1:65" s="2" customFormat="1" ht="24.2" customHeight="1">
      <c r="A1777" s="34"/>
      <c r="B1777" s="35"/>
      <c r="C1777" s="181" t="s">
        <v>2748</v>
      </c>
      <c r="D1777" s="181" t="s">
        <v>152</v>
      </c>
      <c r="E1777" s="182" t="s">
        <v>2749</v>
      </c>
      <c r="F1777" s="183" t="s">
        <v>2750</v>
      </c>
      <c r="G1777" s="184" t="s">
        <v>688</v>
      </c>
      <c r="H1777" s="185">
        <v>5511</v>
      </c>
      <c r="I1777" s="186"/>
      <c r="J1777" s="187">
        <f>ROUND(I1777*H1777,2)</f>
        <v>0</v>
      </c>
      <c r="K1777" s="183" t="s">
        <v>156</v>
      </c>
      <c r="L1777" s="39"/>
      <c r="M1777" s="188" t="s">
        <v>1</v>
      </c>
      <c r="N1777" s="189" t="s">
        <v>42</v>
      </c>
      <c r="O1777" s="71"/>
      <c r="P1777" s="190">
        <f>O1777*H1777</f>
        <v>0</v>
      </c>
      <c r="Q1777" s="190">
        <v>5.0000000000000002E-5</v>
      </c>
      <c r="R1777" s="190">
        <f>Q1777*H1777</f>
        <v>0.27555000000000002</v>
      </c>
      <c r="S1777" s="190">
        <v>0</v>
      </c>
      <c r="T1777" s="191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192" t="s">
        <v>234</v>
      </c>
      <c r="AT1777" s="192" t="s">
        <v>152</v>
      </c>
      <c r="AU1777" s="192" t="s">
        <v>84</v>
      </c>
      <c r="AY1777" s="17" t="s">
        <v>150</v>
      </c>
      <c r="BE1777" s="193">
        <f>IF(N1777="základní",J1777,0)</f>
        <v>0</v>
      </c>
      <c r="BF1777" s="193">
        <f>IF(N1777="snížená",J1777,0)</f>
        <v>0</v>
      </c>
      <c r="BG1777" s="193">
        <f>IF(N1777="zákl. přenesená",J1777,0)</f>
        <v>0</v>
      </c>
      <c r="BH1777" s="193">
        <f>IF(N1777="sníž. přenesená",J1777,0)</f>
        <v>0</v>
      </c>
      <c r="BI1777" s="193">
        <f>IF(N1777="nulová",J1777,0)</f>
        <v>0</v>
      </c>
      <c r="BJ1777" s="17" t="s">
        <v>82</v>
      </c>
      <c r="BK1777" s="193">
        <f>ROUND(I1777*H1777,2)</f>
        <v>0</v>
      </c>
      <c r="BL1777" s="17" t="s">
        <v>234</v>
      </c>
      <c r="BM1777" s="192" t="s">
        <v>2751</v>
      </c>
    </row>
    <row r="1778" spans="1:65" s="13" customFormat="1" ht="11.25">
      <c r="B1778" s="194"/>
      <c r="C1778" s="195"/>
      <c r="D1778" s="196" t="s">
        <v>162</v>
      </c>
      <c r="E1778" s="197" t="s">
        <v>1</v>
      </c>
      <c r="F1778" s="198" t="s">
        <v>2752</v>
      </c>
      <c r="G1778" s="195"/>
      <c r="H1778" s="197" t="s">
        <v>1</v>
      </c>
      <c r="I1778" s="199"/>
      <c r="J1778" s="195"/>
      <c r="K1778" s="195"/>
      <c r="L1778" s="200"/>
      <c r="M1778" s="201"/>
      <c r="N1778" s="202"/>
      <c r="O1778" s="202"/>
      <c r="P1778" s="202"/>
      <c r="Q1778" s="202"/>
      <c r="R1778" s="202"/>
      <c r="S1778" s="202"/>
      <c r="T1778" s="203"/>
      <c r="AT1778" s="204" t="s">
        <v>162</v>
      </c>
      <c r="AU1778" s="204" t="s">
        <v>84</v>
      </c>
      <c r="AV1778" s="13" t="s">
        <v>82</v>
      </c>
      <c r="AW1778" s="13" t="s">
        <v>32</v>
      </c>
      <c r="AX1778" s="13" t="s">
        <v>77</v>
      </c>
      <c r="AY1778" s="204" t="s">
        <v>150</v>
      </c>
    </row>
    <row r="1779" spans="1:65" s="14" customFormat="1" ht="11.25">
      <c r="B1779" s="205"/>
      <c r="C1779" s="206"/>
      <c r="D1779" s="196" t="s">
        <v>162</v>
      </c>
      <c r="E1779" s="207" t="s">
        <v>1</v>
      </c>
      <c r="F1779" s="208" t="s">
        <v>2753</v>
      </c>
      <c r="G1779" s="206"/>
      <c r="H1779" s="209">
        <v>1.8580000000000001</v>
      </c>
      <c r="I1779" s="210"/>
      <c r="J1779" s="206"/>
      <c r="K1779" s="206"/>
      <c r="L1779" s="211"/>
      <c r="M1779" s="212"/>
      <c r="N1779" s="213"/>
      <c r="O1779" s="213"/>
      <c r="P1779" s="213"/>
      <c r="Q1779" s="213"/>
      <c r="R1779" s="213"/>
      <c r="S1779" s="213"/>
      <c r="T1779" s="214"/>
      <c r="AT1779" s="215" t="s">
        <v>162</v>
      </c>
      <c r="AU1779" s="215" t="s">
        <v>84</v>
      </c>
      <c r="AV1779" s="14" t="s">
        <v>84</v>
      </c>
      <c r="AW1779" s="14" t="s">
        <v>32</v>
      </c>
      <c r="AX1779" s="14" t="s">
        <v>77</v>
      </c>
      <c r="AY1779" s="215" t="s">
        <v>150</v>
      </c>
    </row>
    <row r="1780" spans="1:65" s="13" customFormat="1" ht="11.25">
      <c r="B1780" s="194"/>
      <c r="C1780" s="195"/>
      <c r="D1780" s="196" t="s">
        <v>162</v>
      </c>
      <c r="E1780" s="197" t="s">
        <v>1</v>
      </c>
      <c r="F1780" s="198" t="s">
        <v>2754</v>
      </c>
      <c r="G1780" s="195"/>
      <c r="H1780" s="197" t="s">
        <v>1</v>
      </c>
      <c r="I1780" s="199"/>
      <c r="J1780" s="195"/>
      <c r="K1780" s="195"/>
      <c r="L1780" s="200"/>
      <c r="M1780" s="201"/>
      <c r="N1780" s="202"/>
      <c r="O1780" s="202"/>
      <c r="P1780" s="202"/>
      <c r="Q1780" s="202"/>
      <c r="R1780" s="202"/>
      <c r="S1780" s="202"/>
      <c r="T1780" s="203"/>
      <c r="AT1780" s="204" t="s">
        <v>162</v>
      </c>
      <c r="AU1780" s="204" t="s">
        <v>84</v>
      </c>
      <c r="AV1780" s="13" t="s">
        <v>82</v>
      </c>
      <c r="AW1780" s="13" t="s">
        <v>32</v>
      </c>
      <c r="AX1780" s="13" t="s">
        <v>77</v>
      </c>
      <c r="AY1780" s="204" t="s">
        <v>150</v>
      </c>
    </row>
    <row r="1781" spans="1:65" s="14" customFormat="1" ht="11.25">
      <c r="B1781" s="205"/>
      <c r="C1781" s="206"/>
      <c r="D1781" s="196" t="s">
        <v>162</v>
      </c>
      <c r="E1781" s="207" t="s">
        <v>1</v>
      </c>
      <c r="F1781" s="208" t="s">
        <v>2755</v>
      </c>
      <c r="G1781" s="206"/>
      <c r="H1781" s="209">
        <v>0.51900000000000002</v>
      </c>
      <c r="I1781" s="210"/>
      <c r="J1781" s="206"/>
      <c r="K1781" s="206"/>
      <c r="L1781" s="211"/>
      <c r="M1781" s="212"/>
      <c r="N1781" s="213"/>
      <c r="O1781" s="213"/>
      <c r="P1781" s="213"/>
      <c r="Q1781" s="213"/>
      <c r="R1781" s="213"/>
      <c r="S1781" s="213"/>
      <c r="T1781" s="214"/>
      <c r="AT1781" s="215" t="s">
        <v>162</v>
      </c>
      <c r="AU1781" s="215" t="s">
        <v>84</v>
      </c>
      <c r="AV1781" s="14" t="s">
        <v>84</v>
      </c>
      <c r="AW1781" s="14" t="s">
        <v>32</v>
      </c>
      <c r="AX1781" s="14" t="s">
        <v>77</v>
      </c>
      <c r="AY1781" s="215" t="s">
        <v>150</v>
      </c>
    </row>
    <row r="1782" spans="1:65" s="13" customFormat="1" ht="11.25">
      <c r="B1782" s="194"/>
      <c r="C1782" s="195"/>
      <c r="D1782" s="196" t="s">
        <v>162</v>
      </c>
      <c r="E1782" s="197" t="s">
        <v>1</v>
      </c>
      <c r="F1782" s="198" t="s">
        <v>2756</v>
      </c>
      <c r="G1782" s="195"/>
      <c r="H1782" s="197" t="s">
        <v>1</v>
      </c>
      <c r="I1782" s="199"/>
      <c r="J1782" s="195"/>
      <c r="K1782" s="195"/>
      <c r="L1782" s="200"/>
      <c r="M1782" s="201"/>
      <c r="N1782" s="202"/>
      <c r="O1782" s="202"/>
      <c r="P1782" s="202"/>
      <c r="Q1782" s="202"/>
      <c r="R1782" s="202"/>
      <c r="S1782" s="202"/>
      <c r="T1782" s="203"/>
      <c r="AT1782" s="204" t="s">
        <v>162</v>
      </c>
      <c r="AU1782" s="204" t="s">
        <v>84</v>
      </c>
      <c r="AV1782" s="13" t="s">
        <v>82</v>
      </c>
      <c r="AW1782" s="13" t="s">
        <v>32</v>
      </c>
      <c r="AX1782" s="13" t="s">
        <v>77</v>
      </c>
      <c r="AY1782" s="204" t="s">
        <v>150</v>
      </c>
    </row>
    <row r="1783" spans="1:65" s="14" customFormat="1" ht="11.25">
      <c r="B1783" s="205"/>
      <c r="C1783" s="206"/>
      <c r="D1783" s="196" t="s">
        <v>162</v>
      </c>
      <c r="E1783" s="207" t="s">
        <v>1</v>
      </c>
      <c r="F1783" s="208" t="s">
        <v>2757</v>
      </c>
      <c r="G1783" s="206"/>
      <c r="H1783" s="209">
        <v>0.17899999999999999</v>
      </c>
      <c r="I1783" s="210"/>
      <c r="J1783" s="206"/>
      <c r="K1783" s="206"/>
      <c r="L1783" s="211"/>
      <c r="M1783" s="212"/>
      <c r="N1783" s="213"/>
      <c r="O1783" s="213"/>
      <c r="P1783" s="213"/>
      <c r="Q1783" s="213"/>
      <c r="R1783" s="213"/>
      <c r="S1783" s="213"/>
      <c r="T1783" s="214"/>
      <c r="AT1783" s="215" t="s">
        <v>162</v>
      </c>
      <c r="AU1783" s="215" t="s">
        <v>84</v>
      </c>
      <c r="AV1783" s="14" t="s">
        <v>84</v>
      </c>
      <c r="AW1783" s="14" t="s">
        <v>32</v>
      </c>
      <c r="AX1783" s="14" t="s">
        <v>77</v>
      </c>
      <c r="AY1783" s="215" t="s">
        <v>150</v>
      </c>
    </row>
    <row r="1784" spans="1:65" s="13" customFormat="1" ht="11.25">
      <c r="B1784" s="194"/>
      <c r="C1784" s="195"/>
      <c r="D1784" s="196" t="s">
        <v>162</v>
      </c>
      <c r="E1784" s="197" t="s">
        <v>1</v>
      </c>
      <c r="F1784" s="198" t="s">
        <v>2758</v>
      </c>
      <c r="G1784" s="195"/>
      <c r="H1784" s="197" t="s">
        <v>1</v>
      </c>
      <c r="I1784" s="199"/>
      <c r="J1784" s="195"/>
      <c r="K1784" s="195"/>
      <c r="L1784" s="200"/>
      <c r="M1784" s="201"/>
      <c r="N1784" s="202"/>
      <c r="O1784" s="202"/>
      <c r="P1784" s="202"/>
      <c r="Q1784" s="202"/>
      <c r="R1784" s="202"/>
      <c r="S1784" s="202"/>
      <c r="T1784" s="203"/>
      <c r="AT1784" s="204" t="s">
        <v>162</v>
      </c>
      <c r="AU1784" s="204" t="s">
        <v>84</v>
      </c>
      <c r="AV1784" s="13" t="s">
        <v>82</v>
      </c>
      <c r="AW1784" s="13" t="s">
        <v>32</v>
      </c>
      <c r="AX1784" s="13" t="s">
        <v>77</v>
      </c>
      <c r="AY1784" s="204" t="s">
        <v>150</v>
      </c>
    </row>
    <row r="1785" spans="1:65" s="14" customFormat="1" ht="11.25">
      <c r="B1785" s="205"/>
      <c r="C1785" s="206"/>
      <c r="D1785" s="196" t="s">
        <v>162</v>
      </c>
      <c r="E1785" s="207" t="s">
        <v>1</v>
      </c>
      <c r="F1785" s="208" t="s">
        <v>2759</v>
      </c>
      <c r="G1785" s="206"/>
      <c r="H1785" s="209">
        <v>0.153</v>
      </c>
      <c r="I1785" s="210"/>
      <c r="J1785" s="206"/>
      <c r="K1785" s="206"/>
      <c r="L1785" s="211"/>
      <c r="M1785" s="212"/>
      <c r="N1785" s="213"/>
      <c r="O1785" s="213"/>
      <c r="P1785" s="213"/>
      <c r="Q1785" s="213"/>
      <c r="R1785" s="213"/>
      <c r="S1785" s="213"/>
      <c r="T1785" s="214"/>
      <c r="AT1785" s="215" t="s">
        <v>162</v>
      </c>
      <c r="AU1785" s="215" t="s">
        <v>84</v>
      </c>
      <c r="AV1785" s="14" t="s">
        <v>84</v>
      </c>
      <c r="AW1785" s="14" t="s">
        <v>32</v>
      </c>
      <c r="AX1785" s="14" t="s">
        <v>77</v>
      </c>
      <c r="AY1785" s="215" t="s">
        <v>150</v>
      </c>
    </row>
    <row r="1786" spans="1:65" s="13" customFormat="1" ht="11.25">
      <c r="B1786" s="194"/>
      <c r="C1786" s="195"/>
      <c r="D1786" s="196" t="s">
        <v>162</v>
      </c>
      <c r="E1786" s="197" t="s">
        <v>1</v>
      </c>
      <c r="F1786" s="198" t="s">
        <v>2760</v>
      </c>
      <c r="G1786" s="195"/>
      <c r="H1786" s="197" t="s">
        <v>1</v>
      </c>
      <c r="I1786" s="199"/>
      <c r="J1786" s="195"/>
      <c r="K1786" s="195"/>
      <c r="L1786" s="200"/>
      <c r="M1786" s="201"/>
      <c r="N1786" s="202"/>
      <c r="O1786" s="202"/>
      <c r="P1786" s="202"/>
      <c r="Q1786" s="202"/>
      <c r="R1786" s="202"/>
      <c r="S1786" s="202"/>
      <c r="T1786" s="203"/>
      <c r="AT1786" s="204" t="s">
        <v>162</v>
      </c>
      <c r="AU1786" s="204" t="s">
        <v>84</v>
      </c>
      <c r="AV1786" s="13" t="s">
        <v>82</v>
      </c>
      <c r="AW1786" s="13" t="s">
        <v>32</v>
      </c>
      <c r="AX1786" s="13" t="s">
        <v>77</v>
      </c>
      <c r="AY1786" s="204" t="s">
        <v>150</v>
      </c>
    </row>
    <row r="1787" spans="1:65" s="14" customFormat="1" ht="11.25">
      <c r="B1787" s="205"/>
      <c r="C1787" s="206"/>
      <c r="D1787" s="196" t="s">
        <v>162</v>
      </c>
      <c r="E1787" s="207" t="s">
        <v>1</v>
      </c>
      <c r="F1787" s="208" t="s">
        <v>2761</v>
      </c>
      <c r="G1787" s="206"/>
      <c r="H1787" s="209">
        <v>1.7270000000000001</v>
      </c>
      <c r="I1787" s="210"/>
      <c r="J1787" s="206"/>
      <c r="K1787" s="206"/>
      <c r="L1787" s="211"/>
      <c r="M1787" s="212"/>
      <c r="N1787" s="213"/>
      <c r="O1787" s="213"/>
      <c r="P1787" s="213"/>
      <c r="Q1787" s="213"/>
      <c r="R1787" s="213"/>
      <c r="S1787" s="213"/>
      <c r="T1787" s="214"/>
      <c r="AT1787" s="215" t="s">
        <v>162</v>
      </c>
      <c r="AU1787" s="215" t="s">
        <v>84</v>
      </c>
      <c r="AV1787" s="14" t="s">
        <v>84</v>
      </c>
      <c r="AW1787" s="14" t="s">
        <v>32</v>
      </c>
      <c r="AX1787" s="14" t="s">
        <v>77</v>
      </c>
      <c r="AY1787" s="215" t="s">
        <v>150</v>
      </c>
    </row>
    <row r="1788" spans="1:65" s="13" customFormat="1" ht="11.25">
      <c r="B1788" s="194"/>
      <c r="C1788" s="195"/>
      <c r="D1788" s="196" t="s">
        <v>162</v>
      </c>
      <c r="E1788" s="197" t="s">
        <v>1</v>
      </c>
      <c r="F1788" s="198" t="s">
        <v>2762</v>
      </c>
      <c r="G1788" s="195"/>
      <c r="H1788" s="197" t="s">
        <v>1</v>
      </c>
      <c r="I1788" s="199"/>
      <c r="J1788" s="195"/>
      <c r="K1788" s="195"/>
      <c r="L1788" s="200"/>
      <c r="M1788" s="201"/>
      <c r="N1788" s="202"/>
      <c r="O1788" s="202"/>
      <c r="P1788" s="202"/>
      <c r="Q1788" s="202"/>
      <c r="R1788" s="202"/>
      <c r="S1788" s="202"/>
      <c r="T1788" s="203"/>
      <c r="AT1788" s="204" t="s">
        <v>162</v>
      </c>
      <c r="AU1788" s="204" t="s">
        <v>84</v>
      </c>
      <c r="AV1788" s="13" t="s">
        <v>82</v>
      </c>
      <c r="AW1788" s="13" t="s">
        <v>32</v>
      </c>
      <c r="AX1788" s="13" t="s">
        <v>77</v>
      </c>
      <c r="AY1788" s="204" t="s">
        <v>150</v>
      </c>
    </row>
    <row r="1789" spans="1:65" s="14" customFormat="1" ht="11.25">
      <c r="B1789" s="205"/>
      <c r="C1789" s="206"/>
      <c r="D1789" s="196" t="s">
        <v>162</v>
      </c>
      <c r="E1789" s="207" t="s">
        <v>1</v>
      </c>
      <c r="F1789" s="208" t="s">
        <v>2763</v>
      </c>
      <c r="G1789" s="206"/>
      <c r="H1789" s="209">
        <v>0.78500000000000003</v>
      </c>
      <c r="I1789" s="210"/>
      <c r="J1789" s="206"/>
      <c r="K1789" s="206"/>
      <c r="L1789" s="211"/>
      <c r="M1789" s="212"/>
      <c r="N1789" s="213"/>
      <c r="O1789" s="213"/>
      <c r="P1789" s="213"/>
      <c r="Q1789" s="213"/>
      <c r="R1789" s="213"/>
      <c r="S1789" s="213"/>
      <c r="T1789" s="214"/>
      <c r="AT1789" s="215" t="s">
        <v>162</v>
      </c>
      <c r="AU1789" s="215" t="s">
        <v>84</v>
      </c>
      <c r="AV1789" s="14" t="s">
        <v>84</v>
      </c>
      <c r="AW1789" s="14" t="s">
        <v>32</v>
      </c>
      <c r="AX1789" s="14" t="s">
        <v>77</v>
      </c>
      <c r="AY1789" s="215" t="s">
        <v>150</v>
      </c>
    </row>
    <row r="1790" spans="1:65" s="13" customFormat="1" ht="11.25">
      <c r="B1790" s="194"/>
      <c r="C1790" s="195"/>
      <c r="D1790" s="196" t="s">
        <v>162</v>
      </c>
      <c r="E1790" s="197" t="s">
        <v>1</v>
      </c>
      <c r="F1790" s="198" t="s">
        <v>2764</v>
      </c>
      <c r="G1790" s="195"/>
      <c r="H1790" s="197" t="s">
        <v>1</v>
      </c>
      <c r="I1790" s="199"/>
      <c r="J1790" s="195"/>
      <c r="K1790" s="195"/>
      <c r="L1790" s="200"/>
      <c r="M1790" s="201"/>
      <c r="N1790" s="202"/>
      <c r="O1790" s="202"/>
      <c r="P1790" s="202"/>
      <c r="Q1790" s="202"/>
      <c r="R1790" s="202"/>
      <c r="S1790" s="202"/>
      <c r="T1790" s="203"/>
      <c r="AT1790" s="204" t="s">
        <v>162</v>
      </c>
      <c r="AU1790" s="204" t="s">
        <v>84</v>
      </c>
      <c r="AV1790" s="13" t="s">
        <v>82</v>
      </c>
      <c r="AW1790" s="13" t="s">
        <v>32</v>
      </c>
      <c r="AX1790" s="13" t="s">
        <v>77</v>
      </c>
      <c r="AY1790" s="204" t="s">
        <v>150</v>
      </c>
    </row>
    <row r="1791" spans="1:65" s="14" customFormat="1" ht="11.25">
      <c r="B1791" s="205"/>
      <c r="C1791" s="206"/>
      <c r="D1791" s="196" t="s">
        <v>162</v>
      </c>
      <c r="E1791" s="207" t="s">
        <v>1</v>
      </c>
      <c r="F1791" s="208" t="s">
        <v>2765</v>
      </c>
      <c r="G1791" s="206"/>
      <c r="H1791" s="209">
        <v>1.2999999999999999E-2</v>
      </c>
      <c r="I1791" s="210"/>
      <c r="J1791" s="206"/>
      <c r="K1791" s="206"/>
      <c r="L1791" s="211"/>
      <c r="M1791" s="212"/>
      <c r="N1791" s="213"/>
      <c r="O1791" s="213"/>
      <c r="P1791" s="213"/>
      <c r="Q1791" s="213"/>
      <c r="R1791" s="213"/>
      <c r="S1791" s="213"/>
      <c r="T1791" s="214"/>
      <c r="AT1791" s="215" t="s">
        <v>162</v>
      </c>
      <c r="AU1791" s="215" t="s">
        <v>84</v>
      </c>
      <c r="AV1791" s="14" t="s">
        <v>84</v>
      </c>
      <c r="AW1791" s="14" t="s">
        <v>32</v>
      </c>
      <c r="AX1791" s="14" t="s">
        <v>77</v>
      </c>
      <c r="AY1791" s="215" t="s">
        <v>150</v>
      </c>
    </row>
    <row r="1792" spans="1:65" s="13" customFormat="1" ht="11.25">
      <c r="B1792" s="194"/>
      <c r="C1792" s="195"/>
      <c r="D1792" s="196" t="s">
        <v>162</v>
      </c>
      <c r="E1792" s="197" t="s">
        <v>1</v>
      </c>
      <c r="F1792" s="198" t="s">
        <v>2766</v>
      </c>
      <c r="G1792" s="195"/>
      <c r="H1792" s="197" t="s">
        <v>1</v>
      </c>
      <c r="I1792" s="199"/>
      <c r="J1792" s="195"/>
      <c r="K1792" s="195"/>
      <c r="L1792" s="200"/>
      <c r="M1792" s="201"/>
      <c r="N1792" s="202"/>
      <c r="O1792" s="202"/>
      <c r="P1792" s="202"/>
      <c r="Q1792" s="202"/>
      <c r="R1792" s="202"/>
      <c r="S1792" s="202"/>
      <c r="T1792" s="203"/>
      <c r="AT1792" s="204" t="s">
        <v>162</v>
      </c>
      <c r="AU1792" s="204" t="s">
        <v>84</v>
      </c>
      <c r="AV1792" s="13" t="s">
        <v>82</v>
      </c>
      <c r="AW1792" s="13" t="s">
        <v>32</v>
      </c>
      <c r="AX1792" s="13" t="s">
        <v>77</v>
      </c>
      <c r="AY1792" s="204" t="s">
        <v>150</v>
      </c>
    </row>
    <row r="1793" spans="1:65" s="14" customFormat="1" ht="11.25">
      <c r="B1793" s="205"/>
      <c r="C1793" s="206"/>
      <c r="D1793" s="196" t="s">
        <v>162</v>
      </c>
      <c r="E1793" s="207" t="s">
        <v>1</v>
      </c>
      <c r="F1793" s="208" t="s">
        <v>2767</v>
      </c>
      <c r="G1793" s="206"/>
      <c r="H1793" s="209">
        <v>0.18</v>
      </c>
      <c r="I1793" s="210"/>
      <c r="J1793" s="206"/>
      <c r="K1793" s="206"/>
      <c r="L1793" s="211"/>
      <c r="M1793" s="212"/>
      <c r="N1793" s="213"/>
      <c r="O1793" s="213"/>
      <c r="P1793" s="213"/>
      <c r="Q1793" s="213"/>
      <c r="R1793" s="213"/>
      <c r="S1793" s="213"/>
      <c r="T1793" s="214"/>
      <c r="AT1793" s="215" t="s">
        <v>162</v>
      </c>
      <c r="AU1793" s="215" t="s">
        <v>84</v>
      </c>
      <c r="AV1793" s="14" t="s">
        <v>84</v>
      </c>
      <c r="AW1793" s="14" t="s">
        <v>32</v>
      </c>
      <c r="AX1793" s="14" t="s">
        <v>77</v>
      </c>
      <c r="AY1793" s="215" t="s">
        <v>150</v>
      </c>
    </row>
    <row r="1794" spans="1:65" s="13" customFormat="1" ht="11.25">
      <c r="B1794" s="194"/>
      <c r="C1794" s="195"/>
      <c r="D1794" s="196" t="s">
        <v>162</v>
      </c>
      <c r="E1794" s="197" t="s">
        <v>1</v>
      </c>
      <c r="F1794" s="198" t="s">
        <v>2768</v>
      </c>
      <c r="G1794" s="195"/>
      <c r="H1794" s="197" t="s">
        <v>1</v>
      </c>
      <c r="I1794" s="199"/>
      <c r="J1794" s="195"/>
      <c r="K1794" s="195"/>
      <c r="L1794" s="200"/>
      <c r="M1794" s="201"/>
      <c r="N1794" s="202"/>
      <c r="O1794" s="202"/>
      <c r="P1794" s="202"/>
      <c r="Q1794" s="202"/>
      <c r="R1794" s="202"/>
      <c r="S1794" s="202"/>
      <c r="T1794" s="203"/>
      <c r="AT1794" s="204" t="s">
        <v>162</v>
      </c>
      <c r="AU1794" s="204" t="s">
        <v>84</v>
      </c>
      <c r="AV1794" s="13" t="s">
        <v>82</v>
      </c>
      <c r="AW1794" s="13" t="s">
        <v>32</v>
      </c>
      <c r="AX1794" s="13" t="s">
        <v>77</v>
      </c>
      <c r="AY1794" s="204" t="s">
        <v>150</v>
      </c>
    </row>
    <row r="1795" spans="1:65" s="14" customFormat="1" ht="11.25">
      <c r="B1795" s="205"/>
      <c r="C1795" s="206"/>
      <c r="D1795" s="196" t="s">
        <v>162</v>
      </c>
      <c r="E1795" s="207" t="s">
        <v>1</v>
      </c>
      <c r="F1795" s="208" t="s">
        <v>2769</v>
      </c>
      <c r="G1795" s="206"/>
      <c r="H1795" s="209">
        <v>4.8000000000000001E-2</v>
      </c>
      <c r="I1795" s="210"/>
      <c r="J1795" s="206"/>
      <c r="K1795" s="206"/>
      <c r="L1795" s="211"/>
      <c r="M1795" s="212"/>
      <c r="N1795" s="213"/>
      <c r="O1795" s="213"/>
      <c r="P1795" s="213"/>
      <c r="Q1795" s="213"/>
      <c r="R1795" s="213"/>
      <c r="S1795" s="213"/>
      <c r="T1795" s="214"/>
      <c r="AT1795" s="215" t="s">
        <v>162</v>
      </c>
      <c r="AU1795" s="215" t="s">
        <v>84</v>
      </c>
      <c r="AV1795" s="14" t="s">
        <v>84</v>
      </c>
      <c r="AW1795" s="14" t="s">
        <v>32</v>
      </c>
      <c r="AX1795" s="14" t="s">
        <v>77</v>
      </c>
      <c r="AY1795" s="215" t="s">
        <v>150</v>
      </c>
    </row>
    <row r="1796" spans="1:65" s="13" customFormat="1" ht="11.25">
      <c r="B1796" s="194"/>
      <c r="C1796" s="195"/>
      <c r="D1796" s="196" t="s">
        <v>162</v>
      </c>
      <c r="E1796" s="197" t="s">
        <v>1</v>
      </c>
      <c r="F1796" s="198" t="s">
        <v>2770</v>
      </c>
      <c r="G1796" s="195"/>
      <c r="H1796" s="197" t="s">
        <v>1</v>
      </c>
      <c r="I1796" s="199"/>
      <c r="J1796" s="195"/>
      <c r="K1796" s="195"/>
      <c r="L1796" s="200"/>
      <c r="M1796" s="201"/>
      <c r="N1796" s="202"/>
      <c r="O1796" s="202"/>
      <c r="P1796" s="202"/>
      <c r="Q1796" s="202"/>
      <c r="R1796" s="202"/>
      <c r="S1796" s="202"/>
      <c r="T1796" s="203"/>
      <c r="AT1796" s="204" t="s">
        <v>162</v>
      </c>
      <c r="AU1796" s="204" t="s">
        <v>84</v>
      </c>
      <c r="AV1796" s="13" t="s">
        <v>82</v>
      </c>
      <c r="AW1796" s="13" t="s">
        <v>32</v>
      </c>
      <c r="AX1796" s="13" t="s">
        <v>77</v>
      </c>
      <c r="AY1796" s="204" t="s">
        <v>150</v>
      </c>
    </row>
    <row r="1797" spans="1:65" s="14" customFormat="1" ht="11.25">
      <c r="B1797" s="205"/>
      <c r="C1797" s="206"/>
      <c r="D1797" s="196" t="s">
        <v>162</v>
      </c>
      <c r="E1797" s="207" t="s">
        <v>1</v>
      </c>
      <c r="F1797" s="208" t="s">
        <v>2771</v>
      </c>
      <c r="G1797" s="206"/>
      <c r="H1797" s="209">
        <v>4.9000000000000002E-2</v>
      </c>
      <c r="I1797" s="210"/>
      <c r="J1797" s="206"/>
      <c r="K1797" s="206"/>
      <c r="L1797" s="211"/>
      <c r="M1797" s="212"/>
      <c r="N1797" s="213"/>
      <c r="O1797" s="213"/>
      <c r="P1797" s="213"/>
      <c r="Q1797" s="213"/>
      <c r="R1797" s="213"/>
      <c r="S1797" s="213"/>
      <c r="T1797" s="214"/>
      <c r="AT1797" s="215" t="s">
        <v>162</v>
      </c>
      <c r="AU1797" s="215" t="s">
        <v>84</v>
      </c>
      <c r="AV1797" s="14" t="s">
        <v>84</v>
      </c>
      <c r="AW1797" s="14" t="s">
        <v>32</v>
      </c>
      <c r="AX1797" s="14" t="s">
        <v>77</v>
      </c>
      <c r="AY1797" s="215" t="s">
        <v>150</v>
      </c>
    </row>
    <row r="1798" spans="1:65" s="15" customFormat="1" ht="11.25">
      <c r="B1798" s="216"/>
      <c r="C1798" s="217"/>
      <c r="D1798" s="196" t="s">
        <v>162</v>
      </c>
      <c r="E1798" s="218" t="s">
        <v>1</v>
      </c>
      <c r="F1798" s="219" t="s">
        <v>166</v>
      </c>
      <c r="G1798" s="217"/>
      <c r="H1798" s="220">
        <v>5.5110000000000001</v>
      </c>
      <c r="I1798" s="221"/>
      <c r="J1798" s="217"/>
      <c r="K1798" s="217"/>
      <c r="L1798" s="222"/>
      <c r="M1798" s="223"/>
      <c r="N1798" s="224"/>
      <c r="O1798" s="224"/>
      <c r="P1798" s="224"/>
      <c r="Q1798" s="224"/>
      <c r="R1798" s="224"/>
      <c r="S1798" s="224"/>
      <c r="T1798" s="225"/>
      <c r="AT1798" s="226" t="s">
        <v>162</v>
      </c>
      <c r="AU1798" s="226" t="s">
        <v>84</v>
      </c>
      <c r="AV1798" s="15" t="s">
        <v>157</v>
      </c>
      <c r="AW1798" s="15" t="s">
        <v>32</v>
      </c>
      <c r="AX1798" s="15" t="s">
        <v>82</v>
      </c>
      <c r="AY1798" s="226" t="s">
        <v>150</v>
      </c>
    </row>
    <row r="1799" spans="1:65" s="14" customFormat="1" ht="11.25">
      <c r="B1799" s="205"/>
      <c r="C1799" s="206"/>
      <c r="D1799" s="196" t="s">
        <v>162</v>
      </c>
      <c r="E1799" s="206"/>
      <c r="F1799" s="208" t="s">
        <v>2772</v>
      </c>
      <c r="G1799" s="206"/>
      <c r="H1799" s="209">
        <v>5511</v>
      </c>
      <c r="I1799" s="210"/>
      <c r="J1799" s="206"/>
      <c r="K1799" s="206"/>
      <c r="L1799" s="211"/>
      <c r="M1799" s="212"/>
      <c r="N1799" s="213"/>
      <c r="O1799" s="213"/>
      <c r="P1799" s="213"/>
      <c r="Q1799" s="213"/>
      <c r="R1799" s="213"/>
      <c r="S1799" s="213"/>
      <c r="T1799" s="214"/>
      <c r="AT1799" s="215" t="s">
        <v>162</v>
      </c>
      <c r="AU1799" s="215" t="s">
        <v>84</v>
      </c>
      <c r="AV1799" s="14" t="s">
        <v>84</v>
      </c>
      <c r="AW1799" s="14" t="s">
        <v>4</v>
      </c>
      <c r="AX1799" s="14" t="s">
        <v>82</v>
      </c>
      <c r="AY1799" s="215" t="s">
        <v>150</v>
      </c>
    </row>
    <row r="1800" spans="1:65" s="2" customFormat="1" ht="24.2" customHeight="1">
      <c r="A1800" s="34"/>
      <c r="B1800" s="35"/>
      <c r="C1800" s="227" t="s">
        <v>2773</v>
      </c>
      <c r="D1800" s="227" t="s">
        <v>224</v>
      </c>
      <c r="E1800" s="228" t="s">
        <v>2774</v>
      </c>
      <c r="F1800" s="229" t="s">
        <v>2775</v>
      </c>
      <c r="G1800" s="230" t="s">
        <v>209</v>
      </c>
      <c r="H1800" s="231">
        <v>0.17899999999999999</v>
      </c>
      <c r="I1800" s="232"/>
      <c r="J1800" s="233">
        <f>ROUND(I1800*H1800,2)</f>
        <v>0</v>
      </c>
      <c r="K1800" s="229" t="s">
        <v>1</v>
      </c>
      <c r="L1800" s="234"/>
      <c r="M1800" s="235" t="s">
        <v>1</v>
      </c>
      <c r="N1800" s="236" t="s">
        <v>42</v>
      </c>
      <c r="O1800" s="71"/>
      <c r="P1800" s="190">
        <f>O1800*H1800</f>
        <v>0</v>
      </c>
      <c r="Q1800" s="190">
        <v>1</v>
      </c>
      <c r="R1800" s="190">
        <f>Q1800*H1800</f>
        <v>0.17899999999999999</v>
      </c>
      <c r="S1800" s="190">
        <v>0</v>
      </c>
      <c r="T1800" s="191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192" t="s">
        <v>326</v>
      </c>
      <c r="AT1800" s="192" t="s">
        <v>224</v>
      </c>
      <c r="AU1800" s="192" t="s">
        <v>84</v>
      </c>
      <c r="AY1800" s="17" t="s">
        <v>150</v>
      </c>
      <c r="BE1800" s="193">
        <f>IF(N1800="základní",J1800,0)</f>
        <v>0</v>
      </c>
      <c r="BF1800" s="193">
        <f>IF(N1800="snížená",J1800,0)</f>
        <v>0</v>
      </c>
      <c r="BG1800" s="193">
        <f>IF(N1800="zákl. přenesená",J1800,0)</f>
        <v>0</v>
      </c>
      <c r="BH1800" s="193">
        <f>IF(N1800="sníž. přenesená",J1800,0)</f>
        <v>0</v>
      </c>
      <c r="BI1800" s="193">
        <f>IF(N1800="nulová",J1800,0)</f>
        <v>0</v>
      </c>
      <c r="BJ1800" s="17" t="s">
        <v>82</v>
      </c>
      <c r="BK1800" s="193">
        <f>ROUND(I1800*H1800,2)</f>
        <v>0</v>
      </c>
      <c r="BL1800" s="17" t="s">
        <v>234</v>
      </c>
      <c r="BM1800" s="192" t="s">
        <v>2776</v>
      </c>
    </row>
    <row r="1801" spans="1:65" s="13" customFormat="1" ht="11.25">
      <c r="B1801" s="194"/>
      <c r="C1801" s="195"/>
      <c r="D1801" s="196" t="s">
        <v>162</v>
      </c>
      <c r="E1801" s="197" t="s">
        <v>1</v>
      </c>
      <c r="F1801" s="198" t="s">
        <v>2766</v>
      </c>
      <c r="G1801" s="195"/>
      <c r="H1801" s="197" t="s">
        <v>1</v>
      </c>
      <c r="I1801" s="199"/>
      <c r="J1801" s="195"/>
      <c r="K1801" s="195"/>
      <c r="L1801" s="200"/>
      <c r="M1801" s="201"/>
      <c r="N1801" s="202"/>
      <c r="O1801" s="202"/>
      <c r="P1801" s="202"/>
      <c r="Q1801" s="202"/>
      <c r="R1801" s="202"/>
      <c r="S1801" s="202"/>
      <c r="T1801" s="203"/>
      <c r="AT1801" s="204" t="s">
        <v>162</v>
      </c>
      <c r="AU1801" s="204" t="s">
        <v>84</v>
      </c>
      <c r="AV1801" s="13" t="s">
        <v>82</v>
      </c>
      <c r="AW1801" s="13" t="s">
        <v>32</v>
      </c>
      <c r="AX1801" s="13" t="s">
        <v>77</v>
      </c>
      <c r="AY1801" s="204" t="s">
        <v>150</v>
      </c>
    </row>
    <row r="1802" spans="1:65" s="14" customFormat="1" ht="11.25">
      <c r="B1802" s="205"/>
      <c r="C1802" s="206"/>
      <c r="D1802" s="196" t="s">
        <v>162</v>
      </c>
      <c r="E1802" s="207" t="s">
        <v>1</v>
      </c>
      <c r="F1802" s="208" t="s">
        <v>2777</v>
      </c>
      <c r="G1802" s="206"/>
      <c r="H1802" s="209">
        <v>0.16300000000000001</v>
      </c>
      <c r="I1802" s="210"/>
      <c r="J1802" s="206"/>
      <c r="K1802" s="206"/>
      <c r="L1802" s="211"/>
      <c r="M1802" s="212"/>
      <c r="N1802" s="213"/>
      <c r="O1802" s="213"/>
      <c r="P1802" s="213"/>
      <c r="Q1802" s="213"/>
      <c r="R1802" s="213"/>
      <c r="S1802" s="213"/>
      <c r="T1802" s="214"/>
      <c r="AT1802" s="215" t="s">
        <v>162</v>
      </c>
      <c r="AU1802" s="215" t="s">
        <v>84</v>
      </c>
      <c r="AV1802" s="14" t="s">
        <v>84</v>
      </c>
      <c r="AW1802" s="14" t="s">
        <v>32</v>
      </c>
      <c r="AX1802" s="14" t="s">
        <v>82</v>
      </c>
      <c r="AY1802" s="215" t="s">
        <v>150</v>
      </c>
    </row>
    <row r="1803" spans="1:65" s="14" customFormat="1" ht="11.25">
      <c r="B1803" s="205"/>
      <c r="C1803" s="206"/>
      <c r="D1803" s="196" t="s">
        <v>162</v>
      </c>
      <c r="E1803" s="206"/>
      <c r="F1803" s="208" t="s">
        <v>2778</v>
      </c>
      <c r="G1803" s="206"/>
      <c r="H1803" s="209">
        <v>0.17899999999999999</v>
      </c>
      <c r="I1803" s="210"/>
      <c r="J1803" s="206"/>
      <c r="K1803" s="206"/>
      <c r="L1803" s="211"/>
      <c r="M1803" s="212"/>
      <c r="N1803" s="213"/>
      <c r="O1803" s="213"/>
      <c r="P1803" s="213"/>
      <c r="Q1803" s="213"/>
      <c r="R1803" s="213"/>
      <c r="S1803" s="213"/>
      <c r="T1803" s="214"/>
      <c r="AT1803" s="215" t="s">
        <v>162</v>
      </c>
      <c r="AU1803" s="215" t="s">
        <v>84</v>
      </c>
      <c r="AV1803" s="14" t="s">
        <v>84</v>
      </c>
      <c r="AW1803" s="14" t="s">
        <v>4</v>
      </c>
      <c r="AX1803" s="14" t="s">
        <v>82</v>
      </c>
      <c r="AY1803" s="215" t="s">
        <v>150</v>
      </c>
    </row>
    <row r="1804" spans="1:65" s="2" customFormat="1" ht="16.5" customHeight="1">
      <c r="A1804" s="34"/>
      <c r="B1804" s="35"/>
      <c r="C1804" s="227" t="s">
        <v>2779</v>
      </c>
      <c r="D1804" s="227" t="s">
        <v>224</v>
      </c>
      <c r="E1804" s="228" t="s">
        <v>2780</v>
      </c>
      <c r="F1804" s="229" t="s">
        <v>2781</v>
      </c>
      <c r="G1804" s="230" t="s">
        <v>209</v>
      </c>
      <c r="H1804" s="231">
        <v>2.3769999999999998</v>
      </c>
      <c r="I1804" s="232"/>
      <c r="J1804" s="233">
        <f>ROUND(I1804*H1804,2)</f>
        <v>0</v>
      </c>
      <c r="K1804" s="229" t="s">
        <v>1</v>
      </c>
      <c r="L1804" s="234"/>
      <c r="M1804" s="235" t="s">
        <v>1</v>
      </c>
      <c r="N1804" s="236" t="s">
        <v>42</v>
      </c>
      <c r="O1804" s="71"/>
      <c r="P1804" s="190">
        <f>O1804*H1804</f>
        <v>0</v>
      </c>
      <c r="Q1804" s="190">
        <v>1</v>
      </c>
      <c r="R1804" s="190">
        <f>Q1804*H1804</f>
        <v>2.3769999999999998</v>
      </c>
      <c r="S1804" s="190">
        <v>0</v>
      </c>
      <c r="T1804" s="191">
        <f>S1804*H1804</f>
        <v>0</v>
      </c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R1804" s="192" t="s">
        <v>326</v>
      </c>
      <c r="AT1804" s="192" t="s">
        <v>224</v>
      </c>
      <c r="AU1804" s="192" t="s">
        <v>84</v>
      </c>
      <c r="AY1804" s="17" t="s">
        <v>150</v>
      </c>
      <c r="BE1804" s="193">
        <f>IF(N1804="základní",J1804,0)</f>
        <v>0</v>
      </c>
      <c r="BF1804" s="193">
        <f>IF(N1804="snížená",J1804,0)</f>
        <v>0</v>
      </c>
      <c r="BG1804" s="193">
        <f>IF(N1804="zákl. přenesená",J1804,0)</f>
        <v>0</v>
      </c>
      <c r="BH1804" s="193">
        <f>IF(N1804="sníž. přenesená",J1804,0)</f>
        <v>0</v>
      </c>
      <c r="BI1804" s="193">
        <f>IF(N1804="nulová",J1804,0)</f>
        <v>0</v>
      </c>
      <c r="BJ1804" s="17" t="s">
        <v>82</v>
      </c>
      <c r="BK1804" s="193">
        <f>ROUND(I1804*H1804,2)</f>
        <v>0</v>
      </c>
      <c r="BL1804" s="17" t="s">
        <v>234</v>
      </c>
      <c r="BM1804" s="192" t="s">
        <v>2782</v>
      </c>
    </row>
    <row r="1805" spans="1:65" s="13" customFormat="1" ht="11.25">
      <c r="B1805" s="194"/>
      <c r="C1805" s="195"/>
      <c r="D1805" s="196" t="s">
        <v>162</v>
      </c>
      <c r="E1805" s="197" t="s">
        <v>1</v>
      </c>
      <c r="F1805" s="198" t="s">
        <v>2783</v>
      </c>
      <c r="G1805" s="195"/>
      <c r="H1805" s="197" t="s">
        <v>1</v>
      </c>
      <c r="I1805" s="199"/>
      <c r="J1805" s="195"/>
      <c r="K1805" s="195"/>
      <c r="L1805" s="200"/>
      <c r="M1805" s="201"/>
      <c r="N1805" s="202"/>
      <c r="O1805" s="202"/>
      <c r="P1805" s="202"/>
      <c r="Q1805" s="202"/>
      <c r="R1805" s="202"/>
      <c r="S1805" s="202"/>
      <c r="T1805" s="203"/>
      <c r="AT1805" s="204" t="s">
        <v>162</v>
      </c>
      <c r="AU1805" s="204" t="s">
        <v>84</v>
      </c>
      <c r="AV1805" s="13" t="s">
        <v>82</v>
      </c>
      <c r="AW1805" s="13" t="s">
        <v>32</v>
      </c>
      <c r="AX1805" s="13" t="s">
        <v>77</v>
      </c>
      <c r="AY1805" s="204" t="s">
        <v>150</v>
      </c>
    </row>
    <row r="1806" spans="1:65" s="13" customFormat="1" ht="11.25">
      <c r="B1806" s="194"/>
      <c r="C1806" s="195"/>
      <c r="D1806" s="196" t="s">
        <v>162</v>
      </c>
      <c r="E1806" s="197" t="s">
        <v>1</v>
      </c>
      <c r="F1806" s="198" t="s">
        <v>2752</v>
      </c>
      <c r="G1806" s="195"/>
      <c r="H1806" s="197" t="s">
        <v>1</v>
      </c>
      <c r="I1806" s="199"/>
      <c r="J1806" s="195"/>
      <c r="K1806" s="195"/>
      <c r="L1806" s="200"/>
      <c r="M1806" s="201"/>
      <c r="N1806" s="202"/>
      <c r="O1806" s="202"/>
      <c r="P1806" s="202"/>
      <c r="Q1806" s="202"/>
      <c r="R1806" s="202"/>
      <c r="S1806" s="202"/>
      <c r="T1806" s="203"/>
      <c r="AT1806" s="204" t="s">
        <v>162</v>
      </c>
      <c r="AU1806" s="204" t="s">
        <v>84</v>
      </c>
      <c r="AV1806" s="13" t="s">
        <v>82</v>
      </c>
      <c r="AW1806" s="13" t="s">
        <v>32</v>
      </c>
      <c r="AX1806" s="13" t="s">
        <v>77</v>
      </c>
      <c r="AY1806" s="204" t="s">
        <v>150</v>
      </c>
    </row>
    <row r="1807" spans="1:65" s="14" customFormat="1" ht="11.25">
      <c r="B1807" s="205"/>
      <c r="C1807" s="206"/>
      <c r="D1807" s="196" t="s">
        <v>162</v>
      </c>
      <c r="E1807" s="207" t="s">
        <v>1</v>
      </c>
      <c r="F1807" s="208" t="s">
        <v>2753</v>
      </c>
      <c r="G1807" s="206"/>
      <c r="H1807" s="209">
        <v>1.8580000000000001</v>
      </c>
      <c r="I1807" s="210"/>
      <c r="J1807" s="206"/>
      <c r="K1807" s="206"/>
      <c r="L1807" s="211"/>
      <c r="M1807" s="212"/>
      <c r="N1807" s="213"/>
      <c r="O1807" s="213"/>
      <c r="P1807" s="213"/>
      <c r="Q1807" s="213"/>
      <c r="R1807" s="213"/>
      <c r="S1807" s="213"/>
      <c r="T1807" s="214"/>
      <c r="AT1807" s="215" t="s">
        <v>162</v>
      </c>
      <c r="AU1807" s="215" t="s">
        <v>84</v>
      </c>
      <c r="AV1807" s="14" t="s">
        <v>84</v>
      </c>
      <c r="AW1807" s="14" t="s">
        <v>32</v>
      </c>
      <c r="AX1807" s="14" t="s">
        <v>77</v>
      </c>
      <c r="AY1807" s="215" t="s">
        <v>150</v>
      </c>
    </row>
    <row r="1808" spans="1:65" s="13" customFormat="1" ht="11.25">
      <c r="B1808" s="194"/>
      <c r="C1808" s="195"/>
      <c r="D1808" s="196" t="s">
        <v>162</v>
      </c>
      <c r="E1808" s="197" t="s">
        <v>1</v>
      </c>
      <c r="F1808" s="198" t="s">
        <v>2754</v>
      </c>
      <c r="G1808" s="195"/>
      <c r="H1808" s="197" t="s">
        <v>1</v>
      </c>
      <c r="I1808" s="199"/>
      <c r="J1808" s="195"/>
      <c r="K1808" s="195"/>
      <c r="L1808" s="200"/>
      <c r="M1808" s="201"/>
      <c r="N1808" s="202"/>
      <c r="O1808" s="202"/>
      <c r="P1808" s="202"/>
      <c r="Q1808" s="202"/>
      <c r="R1808" s="202"/>
      <c r="S1808" s="202"/>
      <c r="T1808" s="203"/>
      <c r="AT1808" s="204" t="s">
        <v>162</v>
      </c>
      <c r="AU1808" s="204" t="s">
        <v>84</v>
      </c>
      <c r="AV1808" s="13" t="s">
        <v>82</v>
      </c>
      <c r="AW1808" s="13" t="s">
        <v>32</v>
      </c>
      <c r="AX1808" s="13" t="s">
        <v>77</v>
      </c>
      <c r="AY1808" s="204" t="s">
        <v>150</v>
      </c>
    </row>
    <row r="1809" spans="1:65" s="14" customFormat="1" ht="11.25">
      <c r="B1809" s="205"/>
      <c r="C1809" s="206"/>
      <c r="D1809" s="196" t="s">
        <v>162</v>
      </c>
      <c r="E1809" s="207" t="s">
        <v>1</v>
      </c>
      <c r="F1809" s="208" t="s">
        <v>2755</v>
      </c>
      <c r="G1809" s="206"/>
      <c r="H1809" s="209">
        <v>0.51900000000000002</v>
      </c>
      <c r="I1809" s="210"/>
      <c r="J1809" s="206"/>
      <c r="K1809" s="206"/>
      <c r="L1809" s="211"/>
      <c r="M1809" s="212"/>
      <c r="N1809" s="213"/>
      <c r="O1809" s="213"/>
      <c r="P1809" s="213"/>
      <c r="Q1809" s="213"/>
      <c r="R1809" s="213"/>
      <c r="S1809" s="213"/>
      <c r="T1809" s="214"/>
      <c r="AT1809" s="215" t="s">
        <v>162</v>
      </c>
      <c r="AU1809" s="215" t="s">
        <v>84</v>
      </c>
      <c r="AV1809" s="14" t="s">
        <v>84</v>
      </c>
      <c r="AW1809" s="14" t="s">
        <v>32</v>
      </c>
      <c r="AX1809" s="14" t="s">
        <v>77</v>
      </c>
      <c r="AY1809" s="215" t="s">
        <v>150</v>
      </c>
    </row>
    <row r="1810" spans="1:65" s="15" customFormat="1" ht="11.25">
      <c r="B1810" s="216"/>
      <c r="C1810" s="217"/>
      <c r="D1810" s="196" t="s">
        <v>162</v>
      </c>
      <c r="E1810" s="218" t="s">
        <v>1</v>
      </c>
      <c r="F1810" s="219" t="s">
        <v>166</v>
      </c>
      <c r="G1810" s="217"/>
      <c r="H1810" s="220">
        <v>2.3770000000000002</v>
      </c>
      <c r="I1810" s="221"/>
      <c r="J1810" s="217"/>
      <c r="K1810" s="217"/>
      <c r="L1810" s="222"/>
      <c r="M1810" s="223"/>
      <c r="N1810" s="224"/>
      <c r="O1810" s="224"/>
      <c r="P1810" s="224"/>
      <c r="Q1810" s="224"/>
      <c r="R1810" s="224"/>
      <c r="S1810" s="224"/>
      <c r="T1810" s="225"/>
      <c r="AT1810" s="226" t="s">
        <v>162</v>
      </c>
      <c r="AU1810" s="226" t="s">
        <v>84</v>
      </c>
      <c r="AV1810" s="15" t="s">
        <v>157</v>
      </c>
      <c r="AW1810" s="15" t="s">
        <v>32</v>
      </c>
      <c r="AX1810" s="15" t="s">
        <v>82</v>
      </c>
      <c r="AY1810" s="226" t="s">
        <v>150</v>
      </c>
    </row>
    <row r="1811" spans="1:65" s="2" customFormat="1" ht="21.75" customHeight="1">
      <c r="A1811" s="34"/>
      <c r="B1811" s="35"/>
      <c r="C1811" s="227" t="s">
        <v>2784</v>
      </c>
      <c r="D1811" s="227" t="s">
        <v>224</v>
      </c>
      <c r="E1811" s="228" t="s">
        <v>2785</v>
      </c>
      <c r="F1811" s="229" t="s">
        <v>2786</v>
      </c>
      <c r="G1811" s="230" t="s">
        <v>209</v>
      </c>
      <c r="H1811" s="231">
        <v>0.02</v>
      </c>
      <c r="I1811" s="232"/>
      <c r="J1811" s="233">
        <f>ROUND(I1811*H1811,2)</f>
        <v>0</v>
      </c>
      <c r="K1811" s="229" t="s">
        <v>156</v>
      </c>
      <c r="L1811" s="234"/>
      <c r="M1811" s="235" t="s">
        <v>1</v>
      </c>
      <c r="N1811" s="236" t="s">
        <v>42</v>
      </c>
      <c r="O1811" s="71"/>
      <c r="P1811" s="190">
        <f>O1811*H1811</f>
        <v>0</v>
      </c>
      <c r="Q1811" s="190">
        <v>1</v>
      </c>
      <c r="R1811" s="190">
        <f>Q1811*H1811</f>
        <v>0.02</v>
      </c>
      <c r="S1811" s="190">
        <v>0</v>
      </c>
      <c r="T1811" s="191">
        <f>S1811*H1811</f>
        <v>0</v>
      </c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R1811" s="192" t="s">
        <v>326</v>
      </c>
      <c r="AT1811" s="192" t="s">
        <v>224</v>
      </c>
      <c r="AU1811" s="192" t="s">
        <v>84</v>
      </c>
      <c r="AY1811" s="17" t="s">
        <v>150</v>
      </c>
      <c r="BE1811" s="193">
        <f>IF(N1811="základní",J1811,0)</f>
        <v>0</v>
      </c>
      <c r="BF1811" s="193">
        <f>IF(N1811="snížená",J1811,0)</f>
        <v>0</v>
      </c>
      <c r="BG1811" s="193">
        <f>IF(N1811="zákl. přenesená",J1811,0)</f>
        <v>0</v>
      </c>
      <c r="BH1811" s="193">
        <f>IF(N1811="sníž. přenesená",J1811,0)</f>
        <v>0</v>
      </c>
      <c r="BI1811" s="193">
        <f>IF(N1811="nulová",J1811,0)</f>
        <v>0</v>
      </c>
      <c r="BJ1811" s="17" t="s">
        <v>82</v>
      </c>
      <c r="BK1811" s="193">
        <f>ROUND(I1811*H1811,2)</f>
        <v>0</v>
      </c>
      <c r="BL1811" s="17" t="s">
        <v>234</v>
      </c>
      <c r="BM1811" s="192" t="s">
        <v>2787</v>
      </c>
    </row>
    <row r="1812" spans="1:65" s="13" customFormat="1" ht="11.25">
      <c r="B1812" s="194"/>
      <c r="C1812" s="195"/>
      <c r="D1812" s="196" t="s">
        <v>162</v>
      </c>
      <c r="E1812" s="197" t="s">
        <v>1</v>
      </c>
      <c r="F1812" s="198" t="s">
        <v>2766</v>
      </c>
      <c r="G1812" s="195"/>
      <c r="H1812" s="197" t="s">
        <v>1</v>
      </c>
      <c r="I1812" s="199"/>
      <c r="J1812" s="195"/>
      <c r="K1812" s="195"/>
      <c r="L1812" s="200"/>
      <c r="M1812" s="201"/>
      <c r="N1812" s="202"/>
      <c r="O1812" s="202"/>
      <c r="P1812" s="202"/>
      <c r="Q1812" s="202"/>
      <c r="R1812" s="202"/>
      <c r="S1812" s="202"/>
      <c r="T1812" s="203"/>
      <c r="AT1812" s="204" t="s">
        <v>162</v>
      </c>
      <c r="AU1812" s="204" t="s">
        <v>84</v>
      </c>
      <c r="AV1812" s="13" t="s">
        <v>82</v>
      </c>
      <c r="AW1812" s="13" t="s">
        <v>32</v>
      </c>
      <c r="AX1812" s="13" t="s">
        <v>77</v>
      </c>
      <c r="AY1812" s="204" t="s">
        <v>150</v>
      </c>
    </row>
    <row r="1813" spans="1:65" s="14" customFormat="1" ht="11.25">
      <c r="B1813" s="205"/>
      <c r="C1813" s="206"/>
      <c r="D1813" s="196" t="s">
        <v>162</v>
      </c>
      <c r="E1813" s="207" t="s">
        <v>1</v>
      </c>
      <c r="F1813" s="208" t="s">
        <v>2788</v>
      </c>
      <c r="G1813" s="206"/>
      <c r="H1813" s="209">
        <v>1.7999999999999999E-2</v>
      </c>
      <c r="I1813" s="210"/>
      <c r="J1813" s="206"/>
      <c r="K1813" s="206"/>
      <c r="L1813" s="211"/>
      <c r="M1813" s="212"/>
      <c r="N1813" s="213"/>
      <c r="O1813" s="213"/>
      <c r="P1813" s="213"/>
      <c r="Q1813" s="213"/>
      <c r="R1813" s="213"/>
      <c r="S1813" s="213"/>
      <c r="T1813" s="214"/>
      <c r="AT1813" s="215" t="s">
        <v>162</v>
      </c>
      <c r="AU1813" s="215" t="s">
        <v>84</v>
      </c>
      <c r="AV1813" s="14" t="s">
        <v>84</v>
      </c>
      <c r="AW1813" s="14" t="s">
        <v>32</v>
      </c>
      <c r="AX1813" s="14" t="s">
        <v>82</v>
      </c>
      <c r="AY1813" s="215" t="s">
        <v>150</v>
      </c>
    </row>
    <row r="1814" spans="1:65" s="14" customFormat="1" ht="11.25">
      <c r="B1814" s="205"/>
      <c r="C1814" s="206"/>
      <c r="D1814" s="196" t="s">
        <v>162</v>
      </c>
      <c r="E1814" s="206"/>
      <c r="F1814" s="208" t="s">
        <v>2789</v>
      </c>
      <c r="G1814" s="206"/>
      <c r="H1814" s="209">
        <v>0.02</v>
      </c>
      <c r="I1814" s="210"/>
      <c r="J1814" s="206"/>
      <c r="K1814" s="206"/>
      <c r="L1814" s="211"/>
      <c r="M1814" s="212"/>
      <c r="N1814" s="213"/>
      <c r="O1814" s="213"/>
      <c r="P1814" s="213"/>
      <c r="Q1814" s="213"/>
      <c r="R1814" s="213"/>
      <c r="S1814" s="213"/>
      <c r="T1814" s="214"/>
      <c r="AT1814" s="215" t="s">
        <v>162</v>
      </c>
      <c r="AU1814" s="215" t="s">
        <v>84</v>
      </c>
      <c r="AV1814" s="14" t="s">
        <v>84</v>
      </c>
      <c r="AW1814" s="14" t="s">
        <v>4</v>
      </c>
      <c r="AX1814" s="14" t="s">
        <v>82</v>
      </c>
      <c r="AY1814" s="215" t="s">
        <v>150</v>
      </c>
    </row>
    <row r="1815" spans="1:65" s="2" customFormat="1" ht="21.75" customHeight="1">
      <c r="A1815" s="34"/>
      <c r="B1815" s="35"/>
      <c r="C1815" s="227" t="s">
        <v>2790</v>
      </c>
      <c r="D1815" s="227" t="s">
        <v>224</v>
      </c>
      <c r="E1815" s="228" t="s">
        <v>2791</v>
      </c>
      <c r="F1815" s="229" t="s">
        <v>2792</v>
      </c>
      <c r="G1815" s="230" t="s">
        <v>209</v>
      </c>
      <c r="H1815" s="231">
        <v>2.831</v>
      </c>
      <c r="I1815" s="232"/>
      <c r="J1815" s="233">
        <f>ROUND(I1815*H1815,2)</f>
        <v>0</v>
      </c>
      <c r="K1815" s="229" t="s">
        <v>156</v>
      </c>
      <c r="L1815" s="234"/>
      <c r="M1815" s="235" t="s">
        <v>1</v>
      </c>
      <c r="N1815" s="236" t="s">
        <v>42</v>
      </c>
      <c r="O1815" s="71"/>
      <c r="P1815" s="190">
        <f>O1815*H1815</f>
        <v>0</v>
      </c>
      <c r="Q1815" s="190">
        <v>1</v>
      </c>
      <c r="R1815" s="190">
        <f>Q1815*H1815</f>
        <v>2.831</v>
      </c>
      <c r="S1815" s="190">
        <v>0</v>
      </c>
      <c r="T1815" s="191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192" t="s">
        <v>326</v>
      </c>
      <c r="AT1815" s="192" t="s">
        <v>224</v>
      </c>
      <c r="AU1815" s="192" t="s">
        <v>84</v>
      </c>
      <c r="AY1815" s="17" t="s">
        <v>150</v>
      </c>
      <c r="BE1815" s="193">
        <f>IF(N1815="základní",J1815,0)</f>
        <v>0</v>
      </c>
      <c r="BF1815" s="193">
        <f>IF(N1815="snížená",J1815,0)</f>
        <v>0</v>
      </c>
      <c r="BG1815" s="193">
        <f>IF(N1815="zákl. přenesená",J1815,0)</f>
        <v>0</v>
      </c>
      <c r="BH1815" s="193">
        <f>IF(N1815="sníž. přenesená",J1815,0)</f>
        <v>0</v>
      </c>
      <c r="BI1815" s="193">
        <f>IF(N1815="nulová",J1815,0)</f>
        <v>0</v>
      </c>
      <c r="BJ1815" s="17" t="s">
        <v>82</v>
      </c>
      <c r="BK1815" s="193">
        <f>ROUND(I1815*H1815,2)</f>
        <v>0</v>
      </c>
      <c r="BL1815" s="17" t="s">
        <v>234</v>
      </c>
      <c r="BM1815" s="192" t="s">
        <v>2793</v>
      </c>
    </row>
    <row r="1816" spans="1:65" s="13" customFormat="1" ht="11.25">
      <c r="B1816" s="194"/>
      <c r="C1816" s="195"/>
      <c r="D1816" s="196" t="s">
        <v>162</v>
      </c>
      <c r="E1816" s="197" t="s">
        <v>1</v>
      </c>
      <c r="F1816" s="198" t="s">
        <v>2762</v>
      </c>
      <c r="G1816" s="195"/>
      <c r="H1816" s="197" t="s">
        <v>1</v>
      </c>
      <c r="I1816" s="199"/>
      <c r="J1816" s="195"/>
      <c r="K1816" s="195"/>
      <c r="L1816" s="200"/>
      <c r="M1816" s="201"/>
      <c r="N1816" s="202"/>
      <c r="O1816" s="202"/>
      <c r="P1816" s="202"/>
      <c r="Q1816" s="202"/>
      <c r="R1816" s="202"/>
      <c r="S1816" s="202"/>
      <c r="T1816" s="203"/>
      <c r="AT1816" s="204" t="s">
        <v>162</v>
      </c>
      <c r="AU1816" s="204" t="s">
        <v>84</v>
      </c>
      <c r="AV1816" s="13" t="s">
        <v>82</v>
      </c>
      <c r="AW1816" s="13" t="s">
        <v>32</v>
      </c>
      <c r="AX1816" s="13" t="s">
        <v>77</v>
      </c>
      <c r="AY1816" s="204" t="s">
        <v>150</v>
      </c>
    </row>
    <row r="1817" spans="1:65" s="14" customFormat="1" ht="11.25">
      <c r="B1817" s="205"/>
      <c r="C1817" s="206"/>
      <c r="D1817" s="196" t="s">
        <v>162</v>
      </c>
      <c r="E1817" s="207" t="s">
        <v>1</v>
      </c>
      <c r="F1817" s="208" t="s">
        <v>2763</v>
      </c>
      <c r="G1817" s="206"/>
      <c r="H1817" s="209">
        <v>0.78500000000000003</v>
      </c>
      <c r="I1817" s="210"/>
      <c r="J1817" s="206"/>
      <c r="K1817" s="206"/>
      <c r="L1817" s="211"/>
      <c r="M1817" s="212"/>
      <c r="N1817" s="213"/>
      <c r="O1817" s="213"/>
      <c r="P1817" s="213"/>
      <c r="Q1817" s="213"/>
      <c r="R1817" s="213"/>
      <c r="S1817" s="213"/>
      <c r="T1817" s="214"/>
      <c r="AT1817" s="215" t="s">
        <v>162</v>
      </c>
      <c r="AU1817" s="215" t="s">
        <v>84</v>
      </c>
      <c r="AV1817" s="14" t="s">
        <v>84</v>
      </c>
      <c r="AW1817" s="14" t="s">
        <v>32</v>
      </c>
      <c r="AX1817" s="14" t="s">
        <v>77</v>
      </c>
      <c r="AY1817" s="215" t="s">
        <v>150</v>
      </c>
    </row>
    <row r="1818" spans="1:65" s="13" customFormat="1" ht="11.25">
      <c r="B1818" s="194"/>
      <c r="C1818" s="195"/>
      <c r="D1818" s="196" t="s">
        <v>162</v>
      </c>
      <c r="E1818" s="197" t="s">
        <v>1</v>
      </c>
      <c r="F1818" s="198" t="s">
        <v>2756</v>
      </c>
      <c r="G1818" s="195"/>
      <c r="H1818" s="197" t="s">
        <v>1</v>
      </c>
      <c r="I1818" s="199"/>
      <c r="J1818" s="195"/>
      <c r="K1818" s="195"/>
      <c r="L1818" s="200"/>
      <c r="M1818" s="201"/>
      <c r="N1818" s="202"/>
      <c r="O1818" s="202"/>
      <c r="P1818" s="202"/>
      <c r="Q1818" s="202"/>
      <c r="R1818" s="202"/>
      <c r="S1818" s="202"/>
      <c r="T1818" s="203"/>
      <c r="AT1818" s="204" t="s">
        <v>162</v>
      </c>
      <c r="AU1818" s="204" t="s">
        <v>84</v>
      </c>
      <c r="AV1818" s="13" t="s">
        <v>82</v>
      </c>
      <c r="AW1818" s="13" t="s">
        <v>32</v>
      </c>
      <c r="AX1818" s="13" t="s">
        <v>77</v>
      </c>
      <c r="AY1818" s="204" t="s">
        <v>150</v>
      </c>
    </row>
    <row r="1819" spans="1:65" s="14" customFormat="1" ht="11.25">
      <c r="B1819" s="205"/>
      <c r="C1819" s="206"/>
      <c r="D1819" s="196" t="s">
        <v>162</v>
      </c>
      <c r="E1819" s="207" t="s">
        <v>1</v>
      </c>
      <c r="F1819" s="208" t="s">
        <v>2794</v>
      </c>
      <c r="G1819" s="206"/>
      <c r="H1819" s="209">
        <v>2.4E-2</v>
      </c>
      <c r="I1819" s="210"/>
      <c r="J1819" s="206"/>
      <c r="K1819" s="206"/>
      <c r="L1819" s="211"/>
      <c r="M1819" s="212"/>
      <c r="N1819" s="213"/>
      <c r="O1819" s="213"/>
      <c r="P1819" s="213"/>
      <c r="Q1819" s="213"/>
      <c r="R1819" s="213"/>
      <c r="S1819" s="213"/>
      <c r="T1819" s="214"/>
      <c r="AT1819" s="215" t="s">
        <v>162</v>
      </c>
      <c r="AU1819" s="215" t="s">
        <v>84</v>
      </c>
      <c r="AV1819" s="14" t="s">
        <v>84</v>
      </c>
      <c r="AW1819" s="14" t="s">
        <v>32</v>
      </c>
      <c r="AX1819" s="14" t="s">
        <v>77</v>
      </c>
      <c r="AY1819" s="215" t="s">
        <v>150</v>
      </c>
    </row>
    <row r="1820" spans="1:65" s="13" customFormat="1" ht="11.25">
      <c r="B1820" s="194"/>
      <c r="C1820" s="195"/>
      <c r="D1820" s="196" t="s">
        <v>162</v>
      </c>
      <c r="E1820" s="197" t="s">
        <v>1</v>
      </c>
      <c r="F1820" s="198" t="s">
        <v>2758</v>
      </c>
      <c r="G1820" s="195"/>
      <c r="H1820" s="197" t="s">
        <v>1</v>
      </c>
      <c r="I1820" s="199"/>
      <c r="J1820" s="195"/>
      <c r="K1820" s="195"/>
      <c r="L1820" s="200"/>
      <c r="M1820" s="201"/>
      <c r="N1820" s="202"/>
      <c r="O1820" s="202"/>
      <c r="P1820" s="202"/>
      <c r="Q1820" s="202"/>
      <c r="R1820" s="202"/>
      <c r="S1820" s="202"/>
      <c r="T1820" s="203"/>
      <c r="AT1820" s="204" t="s">
        <v>162</v>
      </c>
      <c r="AU1820" s="204" t="s">
        <v>84</v>
      </c>
      <c r="AV1820" s="13" t="s">
        <v>82</v>
      </c>
      <c r="AW1820" s="13" t="s">
        <v>32</v>
      </c>
      <c r="AX1820" s="13" t="s">
        <v>77</v>
      </c>
      <c r="AY1820" s="204" t="s">
        <v>150</v>
      </c>
    </row>
    <row r="1821" spans="1:65" s="14" customFormat="1" ht="11.25">
      <c r="B1821" s="205"/>
      <c r="C1821" s="206"/>
      <c r="D1821" s="196" t="s">
        <v>162</v>
      </c>
      <c r="E1821" s="207" t="s">
        <v>1</v>
      </c>
      <c r="F1821" s="208" t="s">
        <v>2795</v>
      </c>
      <c r="G1821" s="206"/>
      <c r="H1821" s="209">
        <v>3.7999999999999999E-2</v>
      </c>
      <c r="I1821" s="210"/>
      <c r="J1821" s="206"/>
      <c r="K1821" s="206"/>
      <c r="L1821" s="211"/>
      <c r="M1821" s="212"/>
      <c r="N1821" s="213"/>
      <c r="O1821" s="213"/>
      <c r="P1821" s="213"/>
      <c r="Q1821" s="213"/>
      <c r="R1821" s="213"/>
      <c r="S1821" s="213"/>
      <c r="T1821" s="214"/>
      <c r="AT1821" s="215" t="s">
        <v>162</v>
      </c>
      <c r="AU1821" s="215" t="s">
        <v>84</v>
      </c>
      <c r="AV1821" s="14" t="s">
        <v>84</v>
      </c>
      <c r="AW1821" s="14" t="s">
        <v>32</v>
      </c>
      <c r="AX1821" s="14" t="s">
        <v>77</v>
      </c>
      <c r="AY1821" s="215" t="s">
        <v>150</v>
      </c>
    </row>
    <row r="1822" spans="1:65" s="13" customFormat="1" ht="11.25">
      <c r="B1822" s="194"/>
      <c r="C1822" s="195"/>
      <c r="D1822" s="196" t="s">
        <v>162</v>
      </c>
      <c r="E1822" s="197" t="s">
        <v>1</v>
      </c>
      <c r="F1822" s="198" t="s">
        <v>2760</v>
      </c>
      <c r="G1822" s="195"/>
      <c r="H1822" s="197" t="s">
        <v>1</v>
      </c>
      <c r="I1822" s="199"/>
      <c r="J1822" s="195"/>
      <c r="K1822" s="195"/>
      <c r="L1822" s="200"/>
      <c r="M1822" s="201"/>
      <c r="N1822" s="202"/>
      <c r="O1822" s="202"/>
      <c r="P1822" s="202"/>
      <c r="Q1822" s="202"/>
      <c r="R1822" s="202"/>
      <c r="S1822" s="202"/>
      <c r="T1822" s="203"/>
      <c r="AT1822" s="204" t="s">
        <v>162</v>
      </c>
      <c r="AU1822" s="204" t="s">
        <v>84</v>
      </c>
      <c r="AV1822" s="13" t="s">
        <v>82</v>
      </c>
      <c r="AW1822" s="13" t="s">
        <v>32</v>
      </c>
      <c r="AX1822" s="13" t="s">
        <v>77</v>
      </c>
      <c r="AY1822" s="204" t="s">
        <v>150</v>
      </c>
    </row>
    <row r="1823" spans="1:65" s="14" customFormat="1" ht="11.25">
      <c r="B1823" s="205"/>
      <c r="C1823" s="206"/>
      <c r="D1823" s="196" t="s">
        <v>162</v>
      </c>
      <c r="E1823" s="207" t="s">
        <v>1</v>
      </c>
      <c r="F1823" s="208" t="s">
        <v>2761</v>
      </c>
      <c r="G1823" s="206"/>
      <c r="H1823" s="209">
        <v>1.7270000000000001</v>
      </c>
      <c r="I1823" s="210"/>
      <c r="J1823" s="206"/>
      <c r="K1823" s="206"/>
      <c r="L1823" s="211"/>
      <c r="M1823" s="212"/>
      <c r="N1823" s="213"/>
      <c r="O1823" s="213"/>
      <c r="P1823" s="213"/>
      <c r="Q1823" s="213"/>
      <c r="R1823" s="213"/>
      <c r="S1823" s="213"/>
      <c r="T1823" s="214"/>
      <c r="AT1823" s="215" t="s">
        <v>162</v>
      </c>
      <c r="AU1823" s="215" t="s">
        <v>84</v>
      </c>
      <c r="AV1823" s="14" t="s">
        <v>84</v>
      </c>
      <c r="AW1823" s="14" t="s">
        <v>32</v>
      </c>
      <c r="AX1823" s="14" t="s">
        <v>77</v>
      </c>
      <c r="AY1823" s="215" t="s">
        <v>150</v>
      </c>
    </row>
    <row r="1824" spans="1:65" s="15" customFormat="1" ht="11.25">
      <c r="B1824" s="216"/>
      <c r="C1824" s="217"/>
      <c r="D1824" s="196" t="s">
        <v>162</v>
      </c>
      <c r="E1824" s="218" t="s">
        <v>1</v>
      </c>
      <c r="F1824" s="219" t="s">
        <v>166</v>
      </c>
      <c r="G1824" s="217"/>
      <c r="H1824" s="220">
        <v>2.5740000000000003</v>
      </c>
      <c r="I1824" s="221"/>
      <c r="J1824" s="217"/>
      <c r="K1824" s="217"/>
      <c r="L1824" s="222"/>
      <c r="M1824" s="223"/>
      <c r="N1824" s="224"/>
      <c r="O1824" s="224"/>
      <c r="P1824" s="224"/>
      <c r="Q1824" s="224"/>
      <c r="R1824" s="224"/>
      <c r="S1824" s="224"/>
      <c r="T1824" s="225"/>
      <c r="AT1824" s="226" t="s">
        <v>162</v>
      </c>
      <c r="AU1824" s="226" t="s">
        <v>84</v>
      </c>
      <c r="AV1824" s="15" t="s">
        <v>157</v>
      </c>
      <c r="AW1824" s="15" t="s">
        <v>32</v>
      </c>
      <c r="AX1824" s="15" t="s">
        <v>82</v>
      </c>
      <c r="AY1824" s="226" t="s">
        <v>150</v>
      </c>
    </row>
    <row r="1825" spans="1:65" s="14" customFormat="1" ht="11.25">
      <c r="B1825" s="205"/>
      <c r="C1825" s="206"/>
      <c r="D1825" s="196" t="s">
        <v>162</v>
      </c>
      <c r="E1825" s="206"/>
      <c r="F1825" s="208" t="s">
        <v>2796</v>
      </c>
      <c r="G1825" s="206"/>
      <c r="H1825" s="209">
        <v>2.831</v>
      </c>
      <c r="I1825" s="210"/>
      <c r="J1825" s="206"/>
      <c r="K1825" s="206"/>
      <c r="L1825" s="211"/>
      <c r="M1825" s="212"/>
      <c r="N1825" s="213"/>
      <c r="O1825" s="213"/>
      <c r="P1825" s="213"/>
      <c r="Q1825" s="213"/>
      <c r="R1825" s="213"/>
      <c r="S1825" s="213"/>
      <c r="T1825" s="214"/>
      <c r="AT1825" s="215" t="s">
        <v>162</v>
      </c>
      <c r="AU1825" s="215" t="s">
        <v>84</v>
      </c>
      <c r="AV1825" s="14" t="s">
        <v>84</v>
      </c>
      <c r="AW1825" s="14" t="s">
        <v>4</v>
      </c>
      <c r="AX1825" s="14" t="s">
        <v>82</v>
      </c>
      <c r="AY1825" s="215" t="s">
        <v>150</v>
      </c>
    </row>
    <row r="1826" spans="1:65" s="2" customFormat="1" ht="24.2" customHeight="1">
      <c r="A1826" s="34"/>
      <c r="B1826" s="35"/>
      <c r="C1826" s="227" t="s">
        <v>2797</v>
      </c>
      <c r="D1826" s="227" t="s">
        <v>224</v>
      </c>
      <c r="E1826" s="228" t="s">
        <v>2798</v>
      </c>
      <c r="F1826" s="229" t="s">
        <v>2799</v>
      </c>
      <c r="G1826" s="230" t="s">
        <v>209</v>
      </c>
      <c r="H1826" s="231">
        <v>0.107</v>
      </c>
      <c r="I1826" s="232"/>
      <c r="J1826" s="233">
        <f>ROUND(I1826*H1826,2)</f>
        <v>0</v>
      </c>
      <c r="K1826" s="229" t="s">
        <v>156</v>
      </c>
      <c r="L1826" s="234"/>
      <c r="M1826" s="235" t="s">
        <v>1</v>
      </c>
      <c r="N1826" s="236" t="s">
        <v>42</v>
      </c>
      <c r="O1826" s="71"/>
      <c r="P1826" s="190">
        <f>O1826*H1826</f>
        <v>0</v>
      </c>
      <c r="Q1826" s="190">
        <v>1</v>
      </c>
      <c r="R1826" s="190">
        <f>Q1826*H1826</f>
        <v>0.107</v>
      </c>
      <c r="S1826" s="190">
        <v>0</v>
      </c>
      <c r="T1826" s="191">
        <f>S1826*H1826</f>
        <v>0</v>
      </c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R1826" s="192" t="s">
        <v>326</v>
      </c>
      <c r="AT1826" s="192" t="s">
        <v>224</v>
      </c>
      <c r="AU1826" s="192" t="s">
        <v>84</v>
      </c>
      <c r="AY1826" s="17" t="s">
        <v>150</v>
      </c>
      <c r="BE1826" s="193">
        <f>IF(N1826="základní",J1826,0)</f>
        <v>0</v>
      </c>
      <c r="BF1826" s="193">
        <f>IF(N1826="snížená",J1826,0)</f>
        <v>0</v>
      </c>
      <c r="BG1826" s="193">
        <f>IF(N1826="zákl. přenesená",J1826,0)</f>
        <v>0</v>
      </c>
      <c r="BH1826" s="193">
        <f>IF(N1826="sníž. přenesená",J1826,0)</f>
        <v>0</v>
      </c>
      <c r="BI1826" s="193">
        <f>IF(N1826="nulová",J1826,0)</f>
        <v>0</v>
      </c>
      <c r="BJ1826" s="17" t="s">
        <v>82</v>
      </c>
      <c r="BK1826" s="193">
        <f>ROUND(I1826*H1826,2)</f>
        <v>0</v>
      </c>
      <c r="BL1826" s="17" t="s">
        <v>234</v>
      </c>
      <c r="BM1826" s="192" t="s">
        <v>2800</v>
      </c>
    </row>
    <row r="1827" spans="1:65" s="13" customFormat="1" ht="11.25">
      <c r="B1827" s="194"/>
      <c r="C1827" s="195"/>
      <c r="D1827" s="196" t="s">
        <v>162</v>
      </c>
      <c r="E1827" s="197" t="s">
        <v>1</v>
      </c>
      <c r="F1827" s="198" t="s">
        <v>2768</v>
      </c>
      <c r="G1827" s="195"/>
      <c r="H1827" s="197" t="s">
        <v>1</v>
      </c>
      <c r="I1827" s="199"/>
      <c r="J1827" s="195"/>
      <c r="K1827" s="195"/>
      <c r="L1827" s="200"/>
      <c r="M1827" s="201"/>
      <c r="N1827" s="202"/>
      <c r="O1827" s="202"/>
      <c r="P1827" s="202"/>
      <c r="Q1827" s="202"/>
      <c r="R1827" s="202"/>
      <c r="S1827" s="202"/>
      <c r="T1827" s="203"/>
      <c r="AT1827" s="204" t="s">
        <v>162</v>
      </c>
      <c r="AU1827" s="204" t="s">
        <v>84</v>
      </c>
      <c r="AV1827" s="13" t="s">
        <v>82</v>
      </c>
      <c r="AW1827" s="13" t="s">
        <v>32</v>
      </c>
      <c r="AX1827" s="13" t="s">
        <v>77</v>
      </c>
      <c r="AY1827" s="204" t="s">
        <v>150</v>
      </c>
    </row>
    <row r="1828" spans="1:65" s="14" customFormat="1" ht="11.25">
      <c r="B1828" s="205"/>
      <c r="C1828" s="206"/>
      <c r="D1828" s="196" t="s">
        <v>162</v>
      </c>
      <c r="E1828" s="207" t="s">
        <v>1</v>
      </c>
      <c r="F1828" s="208" t="s">
        <v>2769</v>
      </c>
      <c r="G1828" s="206"/>
      <c r="H1828" s="209">
        <v>4.8000000000000001E-2</v>
      </c>
      <c r="I1828" s="210"/>
      <c r="J1828" s="206"/>
      <c r="K1828" s="206"/>
      <c r="L1828" s="211"/>
      <c r="M1828" s="212"/>
      <c r="N1828" s="213"/>
      <c r="O1828" s="213"/>
      <c r="P1828" s="213"/>
      <c r="Q1828" s="213"/>
      <c r="R1828" s="213"/>
      <c r="S1828" s="213"/>
      <c r="T1828" s="214"/>
      <c r="AT1828" s="215" t="s">
        <v>162</v>
      </c>
      <c r="AU1828" s="215" t="s">
        <v>84</v>
      </c>
      <c r="AV1828" s="14" t="s">
        <v>84</v>
      </c>
      <c r="AW1828" s="14" t="s">
        <v>32</v>
      </c>
      <c r="AX1828" s="14" t="s">
        <v>77</v>
      </c>
      <c r="AY1828" s="215" t="s">
        <v>150</v>
      </c>
    </row>
    <row r="1829" spans="1:65" s="13" customFormat="1" ht="11.25">
      <c r="B1829" s="194"/>
      <c r="C1829" s="195"/>
      <c r="D1829" s="196" t="s">
        <v>162</v>
      </c>
      <c r="E1829" s="197" t="s">
        <v>1</v>
      </c>
      <c r="F1829" s="198" t="s">
        <v>2770</v>
      </c>
      <c r="G1829" s="195"/>
      <c r="H1829" s="197" t="s">
        <v>1</v>
      </c>
      <c r="I1829" s="199"/>
      <c r="J1829" s="195"/>
      <c r="K1829" s="195"/>
      <c r="L1829" s="200"/>
      <c r="M1829" s="201"/>
      <c r="N1829" s="202"/>
      <c r="O1829" s="202"/>
      <c r="P1829" s="202"/>
      <c r="Q1829" s="202"/>
      <c r="R1829" s="202"/>
      <c r="S1829" s="202"/>
      <c r="T1829" s="203"/>
      <c r="AT1829" s="204" t="s">
        <v>162</v>
      </c>
      <c r="AU1829" s="204" t="s">
        <v>84</v>
      </c>
      <c r="AV1829" s="13" t="s">
        <v>82</v>
      </c>
      <c r="AW1829" s="13" t="s">
        <v>32</v>
      </c>
      <c r="AX1829" s="13" t="s">
        <v>77</v>
      </c>
      <c r="AY1829" s="204" t="s">
        <v>150</v>
      </c>
    </row>
    <row r="1830" spans="1:65" s="14" customFormat="1" ht="11.25">
      <c r="B1830" s="205"/>
      <c r="C1830" s="206"/>
      <c r="D1830" s="196" t="s">
        <v>162</v>
      </c>
      <c r="E1830" s="207" t="s">
        <v>1</v>
      </c>
      <c r="F1830" s="208" t="s">
        <v>2771</v>
      </c>
      <c r="G1830" s="206"/>
      <c r="H1830" s="209">
        <v>4.9000000000000002E-2</v>
      </c>
      <c r="I1830" s="210"/>
      <c r="J1830" s="206"/>
      <c r="K1830" s="206"/>
      <c r="L1830" s="211"/>
      <c r="M1830" s="212"/>
      <c r="N1830" s="213"/>
      <c r="O1830" s="213"/>
      <c r="P1830" s="213"/>
      <c r="Q1830" s="213"/>
      <c r="R1830" s="213"/>
      <c r="S1830" s="213"/>
      <c r="T1830" s="214"/>
      <c r="AT1830" s="215" t="s">
        <v>162</v>
      </c>
      <c r="AU1830" s="215" t="s">
        <v>84</v>
      </c>
      <c r="AV1830" s="14" t="s">
        <v>84</v>
      </c>
      <c r="AW1830" s="14" t="s">
        <v>32</v>
      </c>
      <c r="AX1830" s="14" t="s">
        <v>77</v>
      </c>
      <c r="AY1830" s="215" t="s">
        <v>150</v>
      </c>
    </row>
    <row r="1831" spans="1:65" s="15" customFormat="1" ht="11.25">
      <c r="B1831" s="216"/>
      <c r="C1831" s="217"/>
      <c r="D1831" s="196" t="s">
        <v>162</v>
      </c>
      <c r="E1831" s="218" t="s">
        <v>1</v>
      </c>
      <c r="F1831" s="219" t="s">
        <v>166</v>
      </c>
      <c r="G1831" s="217"/>
      <c r="H1831" s="220">
        <v>9.7000000000000003E-2</v>
      </c>
      <c r="I1831" s="221"/>
      <c r="J1831" s="217"/>
      <c r="K1831" s="217"/>
      <c r="L1831" s="222"/>
      <c r="M1831" s="223"/>
      <c r="N1831" s="224"/>
      <c r="O1831" s="224"/>
      <c r="P1831" s="224"/>
      <c r="Q1831" s="224"/>
      <c r="R1831" s="224"/>
      <c r="S1831" s="224"/>
      <c r="T1831" s="225"/>
      <c r="AT1831" s="226" t="s">
        <v>162</v>
      </c>
      <c r="AU1831" s="226" t="s">
        <v>84</v>
      </c>
      <c r="AV1831" s="15" t="s">
        <v>157</v>
      </c>
      <c r="AW1831" s="15" t="s">
        <v>32</v>
      </c>
      <c r="AX1831" s="15" t="s">
        <v>82</v>
      </c>
      <c r="AY1831" s="226" t="s">
        <v>150</v>
      </c>
    </row>
    <row r="1832" spans="1:65" s="14" customFormat="1" ht="11.25">
      <c r="B1832" s="205"/>
      <c r="C1832" s="206"/>
      <c r="D1832" s="196" t="s">
        <v>162</v>
      </c>
      <c r="E1832" s="206"/>
      <c r="F1832" s="208" t="s">
        <v>2801</v>
      </c>
      <c r="G1832" s="206"/>
      <c r="H1832" s="209">
        <v>0.107</v>
      </c>
      <c r="I1832" s="210"/>
      <c r="J1832" s="206"/>
      <c r="K1832" s="206"/>
      <c r="L1832" s="211"/>
      <c r="M1832" s="212"/>
      <c r="N1832" s="213"/>
      <c r="O1832" s="213"/>
      <c r="P1832" s="213"/>
      <c r="Q1832" s="213"/>
      <c r="R1832" s="213"/>
      <c r="S1832" s="213"/>
      <c r="T1832" s="214"/>
      <c r="AT1832" s="215" t="s">
        <v>162</v>
      </c>
      <c r="AU1832" s="215" t="s">
        <v>84</v>
      </c>
      <c r="AV1832" s="14" t="s">
        <v>84</v>
      </c>
      <c r="AW1832" s="14" t="s">
        <v>4</v>
      </c>
      <c r="AX1832" s="14" t="s">
        <v>82</v>
      </c>
      <c r="AY1832" s="215" t="s">
        <v>150</v>
      </c>
    </row>
    <row r="1833" spans="1:65" s="2" customFormat="1" ht="21.75" customHeight="1">
      <c r="A1833" s="34"/>
      <c r="B1833" s="35"/>
      <c r="C1833" s="227" t="s">
        <v>2802</v>
      </c>
      <c r="D1833" s="227" t="s">
        <v>224</v>
      </c>
      <c r="E1833" s="228" t="s">
        <v>2803</v>
      </c>
      <c r="F1833" s="229" t="s">
        <v>2804</v>
      </c>
      <c r="G1833" s="230" t="s">
        <v>209</v>
      </c>
      <c r="H1833" s="231">
        <v>0.311</v>
      </c>
      <c r="I1833" s="232"/>
      <c r="J1833" s="233">
        <f>ROUND(I1833*H1833,2)</f>
        <v>0</v>
      </c>
      <c r="K1833" s="229" t="s">
        <v>156</v>
      </c>
      <c r="L1833" s="234"/>
      <c r="M1833" s="235" t="s">
        <v>1</v>
      </c>
      <c r="N1833" s="236" t="s">
        <v>42</v>
      </c>
      <c r="O1833" s="71"/>
      <c r="P1833" s="190">
        <f>O1833*H1833</f>
        <v>0</v>
      </c>
      <c r="Q1833" s="190">
        <v>1</v>
      </c>
      <c r="R1833" s="190">
        <f>Q1833*H1833</f>
        <v>0.311</v>
      </c>
      <c r="S1833" s="190">
        <v>0</v>
      </c>
      <c r="T1833" s="191">
        <f>S1833*H1833</f>
        <v>0</v>
      </c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4"/>
      <c r="AE1833" s="34"/>
      <c r="AR1833" s="192" t="s">
        <v>326</v>
      </c>
      <c r="AT1833" s="192" t="s">
        <v>224</v>
      </c>
      <c r="AU1833" s="192" t="s">
        <v>84</v>
      </c>
      <c r="AY1833" s="17" t="s">
        <v>150</v>
      </c>
      <c r="BE1833" s="193">
        <f>IF(N1833="základní",J1833,0)</f>
        <v>0</v>
      </c>
      <c r="BF1833" s="193">
        <f>IF(N1833="snížená",J1833,0)</f>
        <v>0</v>
      </c>
      <c r="BG1833" s="193">
        <f>IF(N1833="zákl. přenesená",J1833,0)</f>
        <v>0</v>
      </c>
      <c r="BH1833" s="193">
        <f>IF(N1833="sníž. přenesená",J1833,0)</f>
        <v>0</v>
      </c>
      <c r="BI1833" s="193">
        <f>IF(N1833="nulová",J1833,0)</f>
        <v>0</v>
      </c>
      <c r="BJ1833" s="17" t="s">
        <v>82</v>
      </c>
      <c r="BK1833" s="193">
        <f>ROUND(I1833*H1833,2)</f>
        <v>0</v>
      </c>
      <c r="BL1833" s="17" t="s">
        <v>234</v>
      </c>
      <c r="BM1833" s="192" t="s">
        <v>2805</v>
      </c>
    </row>
    <row r="1834" spans="1:65" s="13" customFormat="1" ht="11.25">
      <c r="B1834" s="194"/>
      <c r="C1834" s="195"/>
      <c r="D1834" s="196" t="s">
        <v>162</v>
      </c>
      <c r="E1834" s="197" t="s">
        <v>1</v>
      </c>
      <c r="F1834" s="198" t="s">
        <v>2764</v>
      </c>
      <c r="G1834" s="195"/>
      <c r="H1834" s="197" t="s">
        <v>1</v>
      </c>
      <c r="I1834" s="199"/>
      <c r="J1834" s="195"/>
      <c r="K1834" s="195"/>
      <c r="L1834" s="200"/>
      <c r="M1834" s="201"/>
      <c r="N1834" s="202"/>
      <c r="O1834" s="202"/>
      <c r="P1834" s="202"/>
      <c r="Q1834" s="202"/>
      <c r="R1834" s="202"/>
      <c r="S1834" s="202"/>
      <c r="T1834" s="203"/>
      <c r="AT1834" s="204" t="s">
        <v>162</v>
      </c>
      <c r="AU1834" s="204" t="s">
        <v>84</v>
      </c>
      <c r="AV1834" s="13" t="s">
        <v>82</v>
      </c>
      <c r="AW1834" s="13" t="s">
        <v>32</v>
      </c>
      <c r="AX1834" s="13" t="s">
        <v>77</v>
      </c>
      <c r="AY1834" s="204" t="s">
        <v>150</v>
      </c>
    </row>
    <row r="1835" spans="1:65" s="14" customFormat="1" ht="11.25">
      <c r="B1835" s="205"/>
      <c r="C1835" s="206"/>
      <c r="D1835" s="196" t="s">
        <v>162</v>
      </c>
      <c r="E1835" s="207" t="s">
        <v>1</v>
      </c>
      <c r="F1835" s="208" t="s">
        <v>2765</v>
      </c>
      <c r="G1835" s="206"/>
      <c r="H1835" s="209">
        <v>1.2999999999999999E-2</v>
      </c>
      <c r="I1835" s="210"/>
      <c r="J1835" s="206"/>
      <c r="K1835" s="206"/>
      <c r="L1835" s="211"/>
      <c r="M1835" s="212"/>
      <c r="N1835" s="213"/>
      <c r="O1835" s="213"/>
      <c r="P1835" s="213"/>
      <c r="Q1835" s="213"/>
      <c r="R1835" s="213"/>
      <c r="S1835" s="213"/>
      <c r="T1835" s="214"/>
      <c r="AT1835" s="215" t="s">
        <v>162</v>
      </c>
      <c r="AU1835" s="215" t="s">
        <v>84</v>
      </c>
      <c r="AV1835" s="14" t="s">
        <v>84</v>
      </c>
      <c r="AW1835" s="14" t="s">
        <v>32</v>
      </c>
      <c r="AX1835" s="14" t="s">
        <v>77</v>
      </c>
      <c r="AY1835" s="215" t="s">
        <v>150</v>
      </c>
    </row>
    <row r="1836" spans="1:65" s="13" customFormat="1" ht="11.25">
      <c r="B1836" s="194"/>
      <c r="C1836" s="195"/>
      <c r="D1836" s="196" t="s">
        <v>162</v>
      </c>
      <c r="E1836" s="197" t="s">
        <v>1</v>
      </c>
      <c r="F1836" s="198" t="s">
        <v>2756</v>
      </c>
      <c r="G1836" s="195"/>
      <c r="H1836" s="197" t="s">
        <v>1</v>
      </c>
      <c r="I1836" s="199"/>
      <c r="J1836" s="195"/>
      <c r="K1836" s="195"/>
      <c r="L1836" s="200"/>
      <c r="M1836" s="201"/>
      <c r="N1836" s="202"/>
      <c r="O1836" s="202"/>
      <c r="P1836" s="202"/>
      <c r="Q1836" s="202"/>
      <c r="R1836" s="202"/>
      <c r="S1836" s="202"/>
      <c r="T1836" s="203"/>
      <c r="AT1836" s="204" t="s">
        <v>162</v>
      </c>
      <c r="AU1836" s="204" t="s">
        <v>84</v>
      </c>
      <c r="AV1836" s="13" t="s">
        <v>82</v>
      </c>
      <c r="AW1836" s="13" t="s">
        <v>32</v>
      </c>
      <c r="AX1836" s="13" t="s">
        <v>77</v>
      </c>
      <c r="AY1836" s="204" t="s">
        <v>150</v>
      </c>
    </row>
    <row r="1837" spans="1:65" s="14" customFormat="1" ht="11.25">
      <c r="B1837" s="205"/>
      <c r="C1837" s="206"/>
      <c r="D1837" s="196" t="s">
        <v>162</v>
      </c>
      <c r="E1837" s="207" t="s">
        <v>1</v>
      </c>
      <c r="F1837" s="208" t="s">
        <v>2806</v>
      </c>
      <c r="G1837" s="206"/>
      <c r="H1837" s="209">
        <v>0.155</v>
      </c>
      <c r="I1837" s="210"/>
      <c r="J1837" s="206"/>
      <c r="K1837" s="206"/>
      <c r="L1837" s="211"/>
      <c r="M1837" s="212"/>
      <c r="N1837" s="213"/>
      <c r="O1837" s="213"/>
      <c r="P1837" s="213"/>
      <c r="Q1837" s="213"/>
      <c r="R1837" s="213"/>
      <c r="S1837" s="213"/>
      <c r="T1837" s="214"/>
      <c r="AT1837" s="215" t="s">
        <v>162</v>
      </c>
      <c r="AU1837" s="215" t="s">
        <v>84</v>
      </c>
      <c r="AV1837" s="14" t="s">
        <v>84</v>
      </c>
      <c r="AW1837" s="14" t="s">
        <v>32</v>
      </c>
      <c r="AX1837" s="14" t="s">
        <v>77</v>
      </c>
      <c r="AY1837" s="215" t="s">
        <v>150</v>
      </c>
    </row>
    <row r="1838" spans="1:65" s="13" customFormat="1" ht="11.25">
      <c r="B1838" s="194"/>
      <c r="C1838" s="195"/>
      <c r="D1838" s="196" t="s">
        <v>162</v>
      </c>
      <c r="E1838" s="197" t="s">
        <v>1</v>
      </c>
      <c r="F1838" s="198" t="s">
        <v>2758</v>
      </c>
      <c r="G1838" s="195"/>
      <c r="H1838" s="197" t="s">
        <v>1</v>
      </c>
      <c r="I1838" s="199"/>
      <c r="J1838" s="195"/>
      <c r="K1838" s="195"/>
      <c r="L1838" s="200"/>
      <c r="M1838" s="201"/>
      <c r="N1838" s="202"/>
      <c r="O1838" s="202"/>
      <c r="P1838" s="202"/>
      <c r="Q1838" s="202"/>
      <c r="R1838" s="202"/>
      <c r="S1838" s="202"/>
      <c r="T1838" s="203"/>
      <c r="AT1838" s="204" t="s">
        <v>162</v>
      </c>
      <c r="AU1838" s="204" t="s">
        <v>84</v>
      </c>
      <c r="AV1838" s="13" t="s">
        <v>82</v>
      </c>
      <c r="AW1838" s="13" t="s">
        <v>32</v>
      </c>
      <c r="AX1838" s="13" t="s">
        <v>77</v>
      </c>
      <c r="AY1838" s="204" t="s">
        <v>150</v>
      </c>
    </row>
    <row r="1839" spans="1:65" s="14" customFormat="1" ht="11.25">
      <c r="B1839" s="205"/>
      <c r="C1839" s="206"/>
      <c r="D1839" s="196" t="s">
        <v>162</v>
      </c>
      <c r="E1839" s="207" t="s">
        <v>1</v>
      </c>
      <c r="F1839" s="208" t="s">
        <v>2807</v>
      </c>
      <c r="G1839" s="206"/>
      <c r="H1839" s="209">
        <v>0.115</v>
      </c>
      <c r="I1839" s="210"/>
      <c r="J1839" s="206"/>
      <c r="K1839" s="206"/>
      <c r="L1839" s="211"/>
      <c r="M1839" s="212"/>
      <c r="N1839" s="213"/>
      <c r="O1839" s="213"/>
      <c r="P1839" s="213"/>
      <c r="Q1839" s="213"/>
      <c r="R1839" s="213"/>
      <c r="S1839" s="213"/>
      <c r="T1839" s="214"/>
      <c r="AT1839" s="215" t="s">
        <v>162</v>
      </c>
      <c r="AU1839" s="215" t="s">
        <v>84</v>
      </c>
      <c r="AV1839" s="14" t="s">
        <v>84</v>
      </c>
      <c r="AW1839" s="14" t="s">
        <v>32</v>
      </c>
      <c r="AX1839" s="14" t="s">
        <v>77</v>
      </c>
      <c r="AY1839" s="215" t="s">
        <v>150</v>
      </c>
    </row>
    <row r="1840" spans="1:65" s="15" customFormat="1" ht="11.25">
      <c r="B1840" s="216"/>
      <c r="C1840" s="217"/>
      <c r="D1840" s="196" t="s">
        <v>162</v>
      </c>
      <c r="E1840" s="218" t="s">
        <v>1</v>
      </c>
      <c r="F1840" s="219" t="s">
        <v>166</v>
      </c>
      <c r="G1840" s="217"/>
      <c r="H1840" s="220">
        <v>0.28300000000000003</v>
      </c>
      <c r="I1840" s="221"/>
      <c r="J1840" s="217"/>
      <c r="K1840" s="217"/>
      <c r="L1840" s="222"/>
      <c r="M1840" s="223"/>
      <c r="N1840" s="224"/>
      <c r="O1840" s="224"/>
      <c r="P1840" s="224"/>
      <c r="Q1840" s="224"/>
      <c r="R1840" s="224"/>
      <c r="S1840" s="224"/>
      <c r="T1840" s="225"/>
      <c r="AT1840" s="226" t="s">
        <v>162</v>
      </c>
      <c r="AU1840" s="226" t="s">
        <v>84</v>
      </c>
      <c r="AV1840" s="15" t="s">
        <v>157</v>
      </c>
      <c r="AW1840" s="15" t="s">
        <v>32</v>
      </c>
      <c r="AX1840" s="15" t="s">
        <v>82</v>
      </c>
      <c r="AY1840" s="226" t="s">
        <v>150</v>
      </c>
    </row>
    <row r="1841" spans="1:65" s="14" customFormat="1" ht="11.25">
      <c r="B1841" s="205"/>
      <c r="C1841" s="206"/>
      <c r="D1841" s="196" t="s">
        <v>162</v>
      </c>
      <c r="E1841" s="206"/>
      <c r="F1841" s="208" t="s">
        <v>2808</v>
      </c>
      <c r="G1841" s="206"/>
      <c r="H1841" s="209">
        <v>0.311</v>
      </c>
      <c r="I1841" s="210"/>
      <c r="J1841" s="206"/>
      <c r="K1841" s="206"/>
      <c r="L1841" s="211"/>
      <c r="M1841" s="212"/>
      <c r="N1841" s="213"/>
      <c r="O1841" s="213"/>
      <c r="P1841" s="213"/>
      <c r="Q1841" s="213"/>
      <c r="R1841" s="213"/>
      <c r="S1841" s="213"/>
      <c r="T1841" s="214"/>
      <c r="AT1841" s="215" t="s">
        <v>162</v>
      </c>
      <c r="AU1841" s="215" t="s">
        <v>84</v>
      </c>
      <c r="AV1841" s="14" t="s">
        <v>84</v>
      </c>
      <c r="AW1841" s="14" t="s">
        <v>4</v>
      </c>
      <c r="AX1841" s="14" t="s">
        <v>82</v>
      </c>
      <c r="AY1841" s="215" t="s">
        <v>150</v>
      </c>
    </row>
    <row r="1842" spans="1:65" s="2" customFormat="1" ht="24.2" customHeight="1">
      <c r="A1842" s="34"/>
      <c r="B1842" s="35"/>
      <c r="C1842" s="181" t="s">
        <v>2809</v>
      </c>
      <c r="D1842" s="181" t="s">
        <v>152</v>
      </c>
      <c r="E1842" s="182" t="s">
        <v>2810</v>
      </c>
      <c r="F1842" s="183" t="s">
        <v>2811</v>
      </c>
      <c r="G1842" s="184" t="s">
        <v>2812</v>
      </c>
      <c r="H1842" s="185">
        <v>80</v>
      </c>
      <c r="I1842" s="186"/>
      <c r="J1842" s="187">
        <f>ROUND(I1842*H1842,2)</f>
        <v>0</v>
      </c>
      <c r="K1842" s="183" t="s">
        <v>156</v>
      </c>
      <c r="L1842" s="39"/>
      <c r="M1842" s="188" t="s">
        <v>1</v>
      </c>
      <c r="N1842" s="189" t="s">
        <v>42</v>
      </c>
      <c r="O1842" s="71"/>
      <c r="P1842" s="190">
        <f>O1842*H1842</f>
        <v>0</v>
      </c>
      <c r="Q1842" s="190">
        <v>0</v>
      </c>
      <c r="R1842" s="190">
        <f>Q1842*H1842</f>
        <v>0</v>
      </c>
      <c r="S1842" s="190">
        <v>0</v>
      </c>
      <c r="T1842" s="191">
        <f>S1842*H1842</f>
        <v>0</v>
      </c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  <c r="AE1842" s="34"/>
      <c r="AR1842" s="192" t="s">
        <v>234</v>
      </c>
      <c r="AT1842" s="192" t="s">
        <v>152</v>
      </c>
      <c r="AU1842" s="192" t="s">
        <v>84</v>
      </c>
      <c r="AY1842" s="17" t="s">
        <v>150</v>
      </c>
      <c r="BE1842" s="193">
        <f>IF(N1842="základní",J1842,0)</f>
        <v>0</v>
      </c>
      <c r="BF1842" s="193">
        <f>IF(N1842="snížená",J1842,0)</f>
        <v>0</v>
      </c>
      <c r="BG1842" s="193">
        <f>IF(N1842="zákl. přenesená",J1842,0)</f>
        <v>0</v>
      </c>
      <c r="BH1842" s="193">
        <f>IF(N1842="sníž. přenesená",J1842,0)</f>
        <v>0</v>
      </c>
      <c r="BI1842" s="193">
        <f>IF(N1842="nulová",J1842,0)</f>
        <v>0</v>
      </c>
      <c r="BJ1842" s="17" t="s">
        <v>82</v>
      </c>
      <c r="BK1842" s="193">
        <f>ROUND(I1842*H1842,2)</f>
        <v>0</v>
      </c>
      <c r="BL1842" s="17" t="s">
        <v>234</v>
      </c>
      <c r="BM1842" s="192" t="s">
        <v>2813</v>
      </c>
    </row>
    <row r="1843" spans="1:65" s="2" customFormat="1" ht="33" customHeight="1">
      <c r="A1843" s="34"/>
      <c r="B1843" s="35"/>
      <c r="C1843" s="181" t="s">
        <v>2814</v>
      </c>
      <c r="D1843" s="181" t="s">
        <v>152</v>
      </c>
      <c r="E1843" s="182" t="s">
        <v>2815</v>
      </c>
      <c r="F1843" s="183" t="s">
        <v>2816</v>
      </c>
      <c r="G1843" s="184" t="s">
        <v>209</v>
      </c>
      <c r="H1843" s="185">
        <v>6.9989999999999997</v>
      </c>
      <c r="I1843" s="186"/>
      <c r="J1843" s="187">
        <f>ROUND(I1843*H1843,2)</f>
        <v>0</v>
      </c>
      <c r="K1843" s="183" t="s">
        <v>156</v>
      </c>
      <c r="L1843" s="39"/>
      <c r="M1843" s="188" t="s">
        <v>1</v>
      </c>
      <c r="N1843" s="189" t="s">
        <v>42</v>
      </c>
      <c r="O1843" s="71"/>
      <c r="P1843" s="190">
        <f>O1843*H1843</f>
        <v>0</v>
      </c>
      <c r="Q1843" s="190">
        <v>0</v>
      </c>
      <c r="R1843" s="190">
        <f>Q1843*H1843</f>
        <v>0</v>
      </c>
      <c r="S1843" s="190">
        <v>0</v>
      </c>
      <c r="T1843" s="191">
        <f>S1843*H1843</f>
        <v>0</v>
      </c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R1843" s="192" t="s">
        <v>234</v>
      </c>
      <c r="AT1843" s="192" t="s">
        <v>152</v>
      </c>
      <c r="AU1843" s="192" t="s">
        <v>84</v>
      </c>
      <c r="AY1843" s="17" t="s">
        <v>150</v>
      </c>
      <c r="BE1843" s="193">
        <f>IF(N1843="základní",J1843,0)</f>
        <v>0</v>
      </c>
      <c r="BF1843" s="193">
        <f>IF(N1843="snížená",J1843,0)</f>
        <v>0</v>
      </c>
      <c r="BG1843" s="193">
        <f>IF(N1843="zákl. přenesená",J1843,0)</f>
        <v>0</v>
      </c>
      <c r="BH1843" s="193">
        <f>IF(N1843="sníž. přenesená",J1843,0)</f>
        <v>0</v>
      </c>
      <c r="BI1843" s="193">
        <f>IF(N1843="nulová",J1843,0)</f>
        <v>0</v>
      </c>
      <c r="BJ1843" s="17" t="s">
        <v>82</v>
      </c>
      <c r="BK1843" s="193">
        <f>ROUND(I1843*H1843,2)</f>
        <v>0</v>
      </c>
      <c r="BL1843" s="17" t="s">
        <v>234</v>
      </c>
      <c r="BM1843" s="192" t="s">
        <v>2817</v>
      </c>
    </row>
    <row r="1844" spans="1:65" s="12" customFormat="1" ht="22.9" customHeight="1">
      <c r="B1844" s="165"/>
      <c r="C1844" s="166"/>
      <c r="D1844" s="167" t="s">
        <v>76</v>
      </c>
      <c r="E1844" s="179" t="s">
        <v>2818</v>
      </c>
      <c r="F1844" s="179" t="s">
        <v>2819</v>
      </c>
      <c r="G1844" s="166"/>
      <c r="H1844" s="166"/>
      <c r="I1844" s="169"/>
      <c r="J1844" s="180">
        <f>BK1844</f>
        <v>0</v>
      </c>
      <c r="K1844" s="166"/>
      <c r="L1844" s="171"/>
      <c r="M1844" s="172"/>
      <c r="N1844" s="173"/>
      <c r="O1844" s="173"/>
      <c r="P1844" s="174">
        <f>SUM(P1845:P1936)</f>
        <v>0</v>
      </c>
      <c r="Q1844" s="173"/>
      <c r="R1844" s="174">
        <f>SUM(R1845:R1936)</f>
        <v>1.6264315</v>
      </c>
      <c r="S1844" s="173"/>
      <c r="T1844" s="175">
        <f>SUM(T1845:T1936)</f>
        <v>0.97922199999999993</v>
      </c>
      <c r="AR1844" s="176" t="s">
        <v>84</v>
      </c>
      <c r="AT1844" s="177" t="s">
        <v>76</v>
      </c>
      <c r="AU1844" s="177" t="s">
        <v>82</v>
      </c>
      <c r="AY1844" s="176" t="s">
        <v>150</v>
      </c>
      <c r="BK1844" s="178">
        <f>SUM(BK1845:BK1936)</f>
        <v>0</v>
      </c>
    </row>
    <row r="1845" spans="1:65" s="2" customFormat="1" ht="16.5" customHeight="1">
      <c r="A1845" s="34"/>
      <c r="B1845" s="35"/>
      <c r="C1845" s="181" t="s">
        <v>2820</v>
      </c>
      <c r="D1845" s="181" t="s">
        <v>152</v>
      </c>
      <c r="E1845" s="182" t="s">
        <v>2821</v>
      </c>
      <c r="F1845" s="183" t="s">
        <v>2822</v>
      </c>
      <c r="G1845" s="184" t="s">
        <v>155</v>
      </c>
      <c r="H1845" s="185">
        <v>43.12</v>
      </c>
      <c r="I1845" s="186"/>
      <c r="J1845" s="187">
        <f>ROUND(I1845*H1845,2)</f>
        <v>0</v>
      </c>
      <c r="K1845" s="183" t="s">
        <v>156</v>
      </c>
      <c r="L1845" s="39"/>
      <c r="M1845" s="188" t="s">
        <v>1</v>
      </c>
      <c r="N1845" s="189" t="s">
        <v>42</v>
      </c>
      <c r="O1845" s="71"/>
      <c r="P1845" s="190">
        <f>O1845*H1845</f>
        <v>0</v>
      </c>
      <c r="Q1845" s="190">
        <v>0</v>
      </c>
      <c r="R1845" s="190">
        <f>Q1845*H1845</f>
        <v>0</v>
      </c>
      <c r="S1845" s="190">
        <v>0</v>
      </c>
      <c r="T1845" s="191">
        <f>S1845*H1845</f>
        <v>0</v>
      </c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R1845" s="192" t="s">
        <v>234</v>
      </c>
      <c r="AT1845" s="192" t="s">
        <v>152</v>
      </c>
      <c r="AU1845" s="192" t="s">
        <v>84</v>
      </c>
      <c r="AY1845" s="17" t="s">
        <v>150</v>
      </c>
      <c r="BE1845" s="193">
        <f>IF(N1845="základní",J1845,0)</f>
        <v>0</v>
      </c>
      <c r="BF1845" s="193">
        <f>IF(N1845="snížená",J1845,0)</f>
        <v>0</v>
      </c>
      <c r="BG1845" s="193">
        <f>IF(N1845="zákl. přenesená",J1845,0)</f>
        <v>0</v>
      </c>
      <c r="BH1845" s="193">
        <f>IF(N1845="sníž. přenesená",J1845,0)</f>
        <v>0</v>
      </c>
      <c r="BI1845" s="193">
        <f>IF(N1845="nulová",J1845,0)</f>
        <v>0</v>
      </c>
      <c r="BJ1845" s="17" t="s">
        <v>82</v>
      </c>
      <c r="BK1845" s="193">
        <f>ROUND(I1845*H1845,2)</f>
        <v>0</v>
      </c>
      <c r="BL1845" s="17" t="s">
        <v>234</v>
      </c>
      <c r="BM1845" s="192" t="s">
        <v>2823</v>
      </c>
    </row>
    <row r="1846" spans="1:65" s="13" customFormat="1" ht="11.25">
      <c r="B1846" s="194"/>
      <c r="C1846" s="195"/>
      <c r="D1846" s="196" t="s">
        <v>162</v>
      </c>
      <c r="E1846" s="197" t="s">
        <v>1</v>
      </c>
      <c r="F1846" s="198" t="s">
        <v>257</v>
      </c>
      <c r="G1846" s="195"/>
      <c r="H1846" s="197" t="s">
        <v>1</v>
      </c>
      <c r="I1846" s="199"/>
      <c r="J1846" s="195"/>
      <c r="K1846" s="195"/>
      <c r="L1846" s="200"/>
      <c r="M1846" s="201"/>
      <c r="N1846" s="202"/>
      <c r="O1846" s="202"/>
      <c r="P1846" s="202"/>
      <c r="Q1846" s="202"/>
      <c r="R1846" s="202"/>
      <c r="S1846" s="202"/>
      <c r="T1846" s="203"/>
      <c r="AT1846" s="204" t="s">
        <v>162</v>
      </c>
      <c r="AU1846" s="204" t="s">
        <v>84</v>
      </c>
      <c r="AV1846" s="13" t="s">
        <v>82</v>
      </c>
      <c r="AW1846" s="13" t="s">
        <v>32</v>
      </c>
      <c r="AX1846" s="13" t="s">
        <v>77</v>
      </c>
      <c r="AY1846" s="204" t="s">
        <v>150</v>
      </c>
    </row>
    <row r="1847" spans="1:65" s="14" customFormat="1" ht="11.25">
      <c r="B1847" s="205"/>
      <c r="C1847" s="206"/>
      <c r="D1847" s="196" t="s">
        <v>162</v>
      </c>
      <c r="E1847" s="207" t="s">
        <v>1</v>
      </c>
      <c r="F1847" s="208" t="s">
        <v>1227</v>
      </c>
      <c r="G1847" s="206"/>
      <c r="H1847" s="209">
        <v>13.38</v>
      </c>
      <c r="I1847" s="210"/>
      <c r="J1847" s="206"/>
      <c r="K1847" s="206"/>
      <c r="L1847" s="211"/>
      <c r="M1847" s="212"/>
      <c r="N1847" s="213"/>
      <c r="O1847" s="213"/>
      <c r="P1847" s="213"/>
      <c r="Q1847" s="213"/>
      <c r="R1847" s="213"/>
      <c r="S1847" s="213"/>
      <c r="T1847" s="214"/>
      <c r="AT1847" s="215" t="s">
        <v>162</v>
      </c>
      <c r="AU1847" s="215" t="s">
        <v>84</v>
      </c>
      <c r="AV1847" s="14" t="s">
        <v>84</v>
      </c>
      <c r="AW1847" s="14" t="s">
        <v>32</v>
      </c>
      <c r="AX1847" s="14" t="s">
        <v>77</v>
      </c>
      <c r="AY1847" s="215" t="s">
        <v>150</v>
      </c>
    </row>
    <row r="1848" spans="1:65" s="13" customFormat="1" ht="11.25">
      <c r="B1848" s="194"/>
      <c r="C1848" s="195"/>
      <c r="D1848" s="196" t="s">
        <v>162</v>
      </c>
      <c r="E1848" s="197" t="s">
        <v>1</v>
      </c>
      <c r="F1848" s="198" t="s">
        <v>259</v>
      </c>
      <c r="G1848" s="195"/>
      <c r="H1848" s="197" t="s">
        <v>1</v>
      </c>
      <c r="I1848" s="199"/>
      <c r="J1848" s="195"/>
      <c r="K1848" s="195"/>
      <c r="L1848" s="200"/>
      <c r="M1848" s="201"/>
      <c r="N1848" s="202"/>
      <c r="O1848" s="202"/>
      <c r="P1848" s="202"/>
      <c r="Q1848" s="202"/>
      <c r="R1848" s="202"/>
      <c r="S1848" s="202"/>
      <c r="T1848" s="203"/>
      <c r="AT1848" s="204" t="s">
        <v>162</v>
      </c>
      <c r="AU1848" s="204" t="s">
        <v>84</v>
      </c>
      <c r="AV1848" s="13" t="s">
        <v>82</v>
      </c>
      <c r="AW1848" s="13" t="s">
        <v>32</v>
      </c>
      <c r="AX1848" s="13" t="s">
        <v>77</v>
      </c>
      <c r="AY1848" s="204" t="s">
        <v>150</v>
      </c>
    </row>
    <row r="1849" spans="1:65" s="14" customFormat="1" ht="11.25">
      <c r="B1849" s="205"/>
      <c r="C1849" s="206"/>
      <c r="D1849" s="196" t="s">
        <v>162</v>
      </c>
      <c r="E1849" s="207" t="s">
        <v>1</v>
      </c>
      <c r="F1849" s="208" t="s">
        <v>1228</v>
      </c>
      <c r="G1849" s="206"/>
      <c r="H1849" s="209">
        <v>5.35</v>
      </c>
      <c r="I1849" s="210"/>
      <c r="J1849" s="206"/>
      <c r="K1849" s="206"/>
      <c r="L1849" s="211"/>
      <c r="M1849" s="212"/>
      <c r="N1849" s="213"/>
      <c r="O1849" s="213"/>
      <c r="P1849" s="213"/>
      <c r="Q1849" s="213"/>
      <c r="R1849" s="213"/>
      <c r="S1849" s="213"/>
      <c r="T1849" s="214"/>
      <c r="AT1849" s="215" t="s">
        <v>162</v>
      </c>
      <c r="AU1849" s="215" t="s">
        <v>84</v>
      </c>
      <c r="AV1849" s="14" t="s">
        <v>84</v>
      </c>
      <c r="AW1849" s="14" t="s">
        <v>32</v>
      </c>
      <c r="AX1849" s="14" t="s">
        <v>77</v>
      </c>
      <c r="AY1849" s="215" t="s">
        <v>150</v>
      </c>
    </row>
    <row r="1850" spans="1:65" s="13" customFormat="1" ht="11.25">
      <c r="B1850" s="194"/>
      <c r="C1850" s="195"/>
      <c r="D1850" s="196" t="s">
        <v>162</v>
      </c>
      <c r="E1850" s="197" t="s">
        <v>1</v>
      </c>
      <c r="F1850" s="198" t="s">
        <v>1048</v>
      </c>
      <c r="G1850" s="195"/>
      <c r="H1850" s="197" t="s">
        <v>1</v>
      </c>
      <c r="I1850" s="199"/>
      <c r="J1850" s="195"/>
      <c r="K1850" s="195"/>
      <c r="L1850" s="200"/>
      <c r="M1850" s="201"/>
      <c r="N1850" s="202"/>
      <c r="O1850" s="202"/>
      <c r="P1850" s="202"/>
      <c r="Q1850" s="202"/>
      <c r="R1850" s="202"/>
      <c r="S1850" s="202"/>
      <c r="T1850" s="203"/>
      <c r="AT1850" s="204" t="s">
        <v>162</v>
      </c>
      <c r="AU1850" s="204" t="s">
        <v>84</v>
      </c>
      <c r="AV1850" s="13" t="s">
        <v>82</v>
      </c>
      <c r="AW1850" s="13" t="s">
        <v>32</v>
      </c>
      <c r="AX1850" s="13" t="s">
        <v>77</v>
      </c>
      <c r="AY1850" s="204" t="s">
        <v>150</v>
      </c>
    </row>
    <row r="1851" spans="1:65" s="14" customFormat="1" ht="11.25">
      <c r="B1851" s="205"/>
      <c r="C1851" s="206"/>
      <c r="D1851" s="196" t="s">
        <v>162</v>
      </c>
      <c r="E1851" s="207" t="s">
        <v>1</v>
      </c>
      <c r="F1851" s="208" t="s">
        <v>1049</v>
      </c>
      <c r="G1851" s="206"/>
      <c r="H1851" s="209">
        <v>9.15</v>
      </c>
      <c r="I1851" s="210"/>
      <c r="J1851" s="206"/>
      <c r="K1851" s="206"/>
      <c r="L1851" s="211"/>
      <c r="M1851" s="212"/>
      <c r="N1851" s="213"/>
      <c r="O1851" s="213"/>
      <c r="P1851" s="213"/>
      <c r="Q1851" s="213"/>
      <c r="R1851" s="213"/>
      <c r="S1851" s="213"/>
      <c r="T1851" s="214"/>
      <c r="AT1851" s="215" t="s">
        <v>162</v>
      </c>
      <c r="AU1851" s="215" t="s">
        <v>84</v>
      </c>
      <c r="AV1851" s="14" t="s">
        <v>84</v>
      </c>
      <c r="AW1851" s="14" t="s">
        <v>32</v>
      </c>
      <c r="AX1851" s="14" t="s">
        <v>77</v>
      </c>
      <c r="AY1851" s="215" t="s">
        <v>150</v>
      </c>
    </row>
    <row r="1852" spans="1:65" s="13" customFormat="1" ht="11.25">
      <c r="B1852" s="194"/>
      <c r="C1852" s="195"/>
      <c r="D1852" s="196" t="s">
        <v>162</v>
      </c>
      <c r="E1852" s="197" t="s">
        <v>1</v>
      </c>
      <c r="F1852" s="198" t="s">
        <v>716</v>
      </c>
      <c r="G1852" s="195"/>
      <c r="H1852" s="197" t="s">
        <v>1</v>
      </c>
      <c r="I1852" s="199"/>
      <c r="J1852" s="195"/>
      <c r="K1852" s="195"/>
      <c r="L1852" s="200"/>
      <c r="M1852" s="201"/>
      <c r="N1852" s="202"/>
      <c r="O1852" s="202"/>
      <c r="P1852" s="202"/>
      <c r="Q1852" s="202"/>
      <c r="R1852" s="202"/>
      <c r="S1852" s="202"/>
      <c r="T1852" s="203"/>
      <c r="AT1852" s="204" t="s">
        <v>162</v>
      </c>
      <c r="AU1852" s="204" t="s">
        <v>84</v>
      </c>
      <c r="AV1852" s="13" t="s">
        <v>82</v>
      </c>
      <c r="AW1852" s="13" t="s">
        <v>32</v>
      </c>
      <c r="AX1852" s="13" t="s">
        <v>77</v>
      </c>
      <c r="AY1852" s="204" t="s">
        <v>150</v>
      </c>
    </row>
    <row r="1853" spans="1:65" s="14" customFormat="1" ht="11.25">
      <c r="B1853" s="205"/>
      <c r="C1853" s="206"/>
      <c r="D1853" s="196" t="s">
        <v>162</v>
      </c>
      <c r="E1853" s="207" t="s">
        <v>1</v>
      </c>
      <c r="F1853" s="208" t="s">
        <v>749</v>
      </c>
      <c r="G1853" s="206"/>
      <c r="H1853" s="209">
        <v>5.2</v>
      </c>
      <c r="I1853" s="210"/>
      <c r="J1853" s="206"/>
      <c r="K1853" s="206"/>
      <c r="L1853" s="211"/>
      <c r="M1853" s="212"/>
      <c r="N1853" s="213"/>
      <c r="O1853" s="213"/>
      <c r="P1853" s="213"/>
      <c r="Q1853" s="213"/>
      <c r="R1853" s="213"/>
      <c r="S1853" s="213"/>
      <c r="T1853" s="214"/>
      <c r="AT1853" s="215" t="s">
        <v>162</v>
      </c>
      <c r="AU1853" s="215" t="s">
        <v>84</v>
      </c>
      <c r="AV1853" s="14" t="s">
        <v>84</v>
      </c>
      <c r="AW1853" s="14" t="s">
        <v>32</v>
      </c>
      <c r="AX1853" s="14" t="s">
        <v>77</v>
      </c>
      <c r="AY1853" s="215" t="s">
        <v>150</v>
      </c>
    </row>
    <row r="1854" spans="1:65" s="13" customFormat="1" ht="11.25">
      <c r="B1854" s="194"/>
      <c r="C1854" s="195"/>
      <c r="D1854" s="196" t="s">
        <v>162</v>
      </c>
      <c r="E1854" s="197" t="s">
        <v>1</v>
      </c>
      <c r="F1854" s="198" t="s">
        <v>619</v>
      </c>
      <c r="G1854" s="195"/>
      <c r="H1854" s="197" t="s">
        <v>1</v>
      </c>
      <c r="I1854" s="199"/>
      <c r="J1854" s="195"/>
      <c r="K1854" s="195"/>
      <c r="L1854" s="200"/>
      <c r="M1854" s="201"/>
      <c r="N1854" s="202"/>
      <c r="O1854" s="202"/>
      <c r="P1854" s="202"/>
      <c r="Q1854" s="202"/>
      <c r="R1854" s="202"/>
      <c r="S1854" s="202"/>
      <c r="T1854" s="203"/>
      <c r="AT1854" s="204" t="s">
        <v>162</v>
      </c>
      <c r="AU1854" s="204" t="s">
        <v>84</v>
      </c>
      <c r="AV1854" s="13" t="s">
        <v>82</v>
      </c>
      <c r="AW1854" s="13" t="s">
        <v>32</v>
      </c>
      <c r="AX1854" s="13" t="s">
        <v>77</v>
      </c>
      <c r="AY1854" s="204" t="s">
        <v>150</v>
      </c>
    </row>
    <row r="1855" spans="1:65" s="14" customFormat="1" ht="11.25">
      <c r="B1855" s="205"/>
      <c r="C1855" s="206"/>
      <c r="D1855" s="196" t="s">
        <v>162</v>
      </c>
      <c r="E1855" s="207" t="s">
        <v>1</v>
      </c>
      <c r="F1855" s="208" t="s">
        <v>2824</v>
      </c>
      <c r="G1855" s="206"/>
      <c r="H1855" s="209">
        <v>5.1100000000000003</v>
      </c>
      <c r="I1855" s="210"/>
      <c r="J1855" s="206"/>
      <c r="K1855" s="206"/>
      <c r="L1855" s="211"/>
      <c r="M1855" s="212"/>
      <c r="N1855" s="213"/>
      <c r="O1855" s="213"/>
      <c r="P1855" s="213"/>
      <c r="Q1855" s="213"/>
      <c r="R1855" s="213"/>
      <c r="S1855" s="213"/>
      <c r="T1855" s="214"/>
      <c r="AT1855" s="215" t="s">
        <v>162</v>
      </c>
      <c r="AU1855" s="215" t="s">
        <v>84</v>
      </c>
      <c r="AV1855" s="14" t="s">
        <v>84</v>
      </c>
      <c r="AW1855" s="14" t="s">
        <v>32</v>
      </c>
      <c r="AX1855" s="14" t="s">
        <v>77</v>
      </c>
      <c r="AY1855" s="215" t="s">
        <v>150</v>
      </c>
    </row>
    <row r="1856" spans="1:65" s="13" customFormat="1" ht="11.25">
      <c r="B1856" s="194"/>
      <c r="C1856" s="195"/>
      <c r="D1856" s="196" t="s">
        <v>162</v>
      </c>
      <c r="E1856" s="197" t="s">
        <v>1</v>
      </c>
      <c r="F1856" s="198" t="s">
        <v>2825</v>
      </c>
      <c r="G1856" s="195"/>
      <c r="H1856" s="197" t="s">
        <v>1</v>
      </c>
      <c r="I1856" s="199"/>
      <c r="J1856" s="195"/>
      <c r="K1856" s="195"/>
      <c r="L1856" s="200"/>
      <c r="M1856" s="201"/>
      <c r="N1856" s="202"/>
      <c r="O1856" s="202"/>
      <c r="P1856" s="202"/>
      <c r="Q1856" s="202"/>
      <c r="R1856" s="202"/>
      <c r="S1856" s="202"/>
      <c r="T1856" s="203"/>
      <c r="AT1856" s="204" t="s">
        <v>162</v>
      </c>
      <c r="AU1856" s="204" t="s">
        <v>84</v>
      </c>
      <c r="AV1856" s="13" t="s">
        <v>82</v>
      </c>
      <c r="AW1856" s="13" t="s">
        <v>32</v>
      </c>
      <c r="AX1856" s="13" t="s">
        <v>77</v>
      </c>
      <c r="AY1856" s="204" t="s">
        <v>150</v>
      </c>
    </row>
    <row r="1857" spans="1:65" s="14" customFormat="1" ht="11.25">
      <c r="B1857" s="205"/>
      <c r="C1857" s="206"/>
      <c r="D1857" s="196" t="s">
        <v>162</v>
      </c>
      <c r="E1857" s="207" t="s">
        <v>1</v>
      </c>
      <c r="F1857" s="208" t="s">
        <v>1028</v>
      </c>
      <c r="G1857" s="206"/>
      <c r="H1857" s="209">
        <v>4.93</v>
      </c>
      <c r="I1857" s="210"/>
      <c r="J1857" s="206"/>
      <c r="K1857" s="206"/>
      <c r="L1857" s="211"/>
      <c r="M1857" s="212"/>
      <c r="N1857" s="213"/>
      <c r="O1857" s="213"/>
      <c r="P1857" s="213"/>
      <c r="Q1857" s="213"/>
      <c r="R1857" s="213"/>
      <c r="S1857" s="213"/>
      <c r="T1857" s="214"/>
      <c r="AT1857" s="215" t="s">
        <v>162</v>
      </c>
      <c r="AU1857" s="215" t="s">
        <v>84</v>
      </c>
      <c r="AV1857" s="14" t="s">
        <v>84</v>
      </c>
      <c r="AW1857" s="14" t="s">
        <v>32</v>
      </c>
      <c r="AX1857" s="14" t="s">
        <v>77</v>
      </c>
      <c r="AY1857" s="215" t="s">
        <v>150</v>
      </c>
    </row>
    <row r="1858" spans="1:65" s="15" customFormat="1" ht="11.25">
      <c r="B1858" s="216"/>
      <c r="C1858" s="217"/>
      <c r="D1858" s="196" t="s">
        <v>162</v>
      </c>
      <c r="E1858" s="218" t="s">
        <v>1</v>
      </c>
      <c r="F1858" s="219" t="s">
        <v>166</v>
      </c>
      <c r="G1858" s="217"/>
      <c r="H1858" s="220">
        <v>43.120000000000005</v>
      </c>
      <c r="I1858" s="221"/>
      <c r="J1858" s="217"/>
      <c r="K1858" s="217"/>
      <c r="L1858" s="222"/>
      <c r="M1858" s="223"/>
      <c r="N1858" s="224"/>
      <c r="O1858" s="224"/>
      <c r="P1858" s="224"/>
      <c r="Q1858" s="224"/>
      <c r="R1858" s="224"/>
      <c r="S1858" s="224"/>
      <c r="T1858" s="225"/>
      <c r="AT1858" s="226" t="s">
        <v>162</v>
      </c>
      <c r="AU1858" s="226" t="s">
        <v>84</v>
      </c>
      <c r="AV1858" s="15" t="s">
        <v>157</v>
      </c>
      <c r="AW1858" s="15" t="s">
        <v>32</v>
      </c>
      <c r="AX1858" s="15" t="s">
        <v>82</v>
      </c>
      <c r="AY1858" s="226" t="s">
        <v>150</v>
      </c>
    </row>
    <row r="1859" spans="1:65" s="2" customFormat="1" ht="16.5" customHeight="1">
      <c r="A1859" s="34"/>
      <c r="B1859" s="35"/>
      <c r="C1859" s="181" t="s">
        <v>2826</v>
      </c>
      <c r="D1859" s="181" t="s">
        <v>152</v>
      </c>
      <c r="E1859" s="182" t="s">
        <v>2827</v>
      </c>
      <c r="F1859" s="183" t="s">
        <v>2828</v>
      </c>
      <c r="G1859" s="184" t="s">
        <v>155</v>
      </c>
      <c r="H1859" s="185">
        <v>43.12</v>
      </c>
      <c r="I1859" s="186"/>
      <c r="J1859" s="187">
        <f>ROUND(I1859*H1859,2)</f>
        <v>0</v>
      </c>
      <c r="K1859" s="183" t="s">
        <v>156</v>
      </c>
      <c r="L1859" s="39"/>
      <c r="M1859" s="188" t="s">
        <v>1</v>
      </c>
      <c r="N1859" s="189" t="s">
        <v>42</v>
      </c>
      <c r="O1859" s="71"/>
      <c r="P1859" s="190">
        <f>O1859*H1859</f>
        <v>0</v>
      </c>
      <c r="Q1859" s="190">
        <v>2.9999999999999997E-4</v>
      </c>
      <c r="R1859" s="190">
        <f>Q1859*H1859</f>
        <v>1.2935999999999998E-2</v>
      </c>
      <c r="S1859" s="190">
        <v>0</v>
      </c>
      <c r="T1859" s="191">
        <f>S1859*H1859</f>
        <v>0</v>
      </c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  <c r="AR1859" s="192" t="s">
        <v>234</v>
      </c>
      <c r="AT1859" s="192" t="s">
        <v>152</v>
      </c>
      <c r="AU1859" s="192" t="s">
        <v>84</v>
      </c>
      <c r="AY1859" s="17" t="s">
        <v>150</v>
      </c>
      <c r="BE1859" s="193">
        <f>IF(N1859="základní",J1859,0)</f>
        <v>0</v>
      </c>
      <c r="BF1859" s="193">
        <f>IF(N1859="snížená",J1859,0)</f>
        <v>0</v>
      </c>
      <c r="BG1859" s="193">
        <f>IF(N1859="zákl. přenesená",J1859,0)</f>
        <v>0</v>
      </c>
      <c r="BH1859" s="193">
        <f>IF(N1859="sníž. přenesená",J1859,0)</f>
        <v>0</v>
      </c>
      <c r="BI1859" s="193">
        <f>IF(N1859="nulová",J1859,0)</f>
        <v>0</v>
      </c>
      <c r="BJ1859" s="17" t="s">
        <v>82</v>
      </c>
      <c r="BK1859" s="193">
        <f>ROUND(I1859*H1859,2)</f>
        <v>0</v>
      </c>
      <c r="BL1859" s="17" t="s">
        <v>234</v>
      </c>
      <c r="BM1859" s="192" t="s">
        <v>2829</v>
      </c>
    </row>
    <row r="1860" spans="1:65" s="13" customFormat="1" ht="11.25">
      <c r="B1860" s="194"/>
      <c r="C1860" s="195"/>
      <c r="D1860" s="196" t="s">
        <v>162</v>
      </c>
      <c r="E1860" s="197" t="s">
        <v>1</v>
      </c>
      <c r="F1860" s="198" t="s">
        <v>257</v>
      </c>
      <c r="G1860" s="195"/>
      <c r="H1860" s="197" t="s">
        <v>1</v>
      </c>
      <c r="I1860" s="199"/>
      <c r="J1860" s="195"/>
      <c r="K1860" s="195"/>
      <c r="L1860" s="200"/>
      <c r="M1860" s="201"/>
      <c r="N1860" s="202"/>
      <c r="O1860" s="202"/>
      <c r="P1860" s="202"/>
      <c r="Q1860" s="202"/>
      <c r="R1860" s="202"/>
      <c r="S1860" s="202"/>
      <c r="T1860" s="203"/>
      <c r="AT1860" s="204" t="s">
        <v>162</v>
      </c>
      <c r="AU1860" s="204" t="s">
        <v>84</v>
      </c>
      <c r="AV1860" s="13" t="s">
        <v>82</v>
      </c>
      <c r="AW1860" s="13" t="s">
        <v>32</v>
      </c>
      <c r="AX1860" s="13" t="s">
        <v>77</v>
      </c>
      <c r="AY1860" s="204" t="s">
        <v>150</v>
      </c>
    </row>
    <row r="1861" spans="1:65" s="14" customFormat="1" ht="11.25">
      <c r="B1861" s="205"/>
      <c r="C1861" s="206"/>
      <c r="D1861" s="196" t="s">
        <v>162</v>
      </c>
      <c r="E1861" s="207" t="s">
        <v>1</v>
      </c>
      <c r="F1861" s="208" t="s">
        <v>1227</v>
      </c>
      <c r="G1861" s="206"/>
      <c r="H1861" s="209">
        <v>13.38</v>
      </c>
      <c r="I1861" s="210"/>
      <c r="J1861" s="206"/>
      <c r="K1861" s="206"/>
      <c r="L1861" s="211"/>
      <c r="M1861" s="212"/>
      <c r="N1861" s="213"/>
      <c r="O1861" s="213"/>
      <c r="P1861" s="213"/>
      <c r="Q1861" s="213"/>
      <c r="R1861" s="213"/>
      <c r="S1861" s="213"/>
      <c r="T1861" s="214"/>
      <c r="AT1861" s="215" t="s">
        <v>162</v>
      </c>
      <c r="AU1861" s="215" t="s">
        <v>84</v>
      </c>
      <c r="AV1861" s="14" t="s">
        <v>84</v>
      </c>
      <c r="AW1861" s="14" t="s">
        <v>32</v>
      </c>
      <c r="AX1861" s="14" t="s">
        <v>77</v>
      </c>
      <c r="AY1861" s="215" t="s">
        <v>150</v>
      </c>
    </row>
    <row r="1862" spans="1:65" s="13" customFormat="1" ht="11.25">
      <c r="B1862" s="194"/>
      <c r="C1862" s="195"/>
      <c r="D1862" s="196" t="s">
        <v>162</v>
      </c>
      <c r="E1862" s="197" t="s">
        <v>1</v>
      </c>
      <c r="F1862" s="198" t="s">
        <v>259</v>
      </c>
      <c r="G1862" s="195"/>
      <c r="H1862" s="197" t="s">
        <v>1</v>
      </c>
      <c r="I1862" s="199"/>
      <c r="J1862" s="195"/>
      <c r="K1862" s="195"/>
      <c r="L1862" s="200"/>
      <c r="M1862" s="201"/>
      <c r="N1862" s="202"/>
      <c r="O1862" s="202"/>
      <c r="P1862" s="202"/>
      <c r="Q1862" s="202"/>
      <c r="R1862" s="202"/>
      <c r="S1862" s="202"/>
      <c r="T1862" s="203"/>
      <c r="AT1862" s="204" t="s">
        <v>162</v>
      </c>
      <c r="AU1862" s="204" t="s">
        <v>84</v>
      </c>
      <c r="AV1862" s="13" t="s">
        <v>82</v>
      </c>
      <c r="AW1862" s="13" t="s">
        <v>32</v>
      </c>
      <c r="AX1862" s="13" t="s">
        <v>77</v>
      </c>
      <c r="AY1862" s="204" t="s">
        <v>150</v>
      </c>
    </row>
    <row r="1863" spans="1:65" s="14" customFormat="1" ht="11.25">
      <c r="B1863" s="205"/>
      <c r="C1863" s="206"/>
      <c r="D1863" s="196" t="s">
        <v>162</v>
      </c>
      <c r="E1863" s="207" t="s">
        <v>1</v>
      </c>
      <c r="F1863" s="208" t="s">
        <v>1228</v>
      </c>
      <c r="G1863" s="206"/>
      <c r="H1863" s="209">
        <v>5.35</v>
      </c>
      <c r="I1863" s="210"/>
      <c r="J1863" s="206"/>
      <c r="K1863" s="206"/>
      <c r="L1863" s="211"/>
      <c r="M1863" s="212"/>
      <c r="N1863" s="213"/>
      <c r="O1863" s="213"/>
      <c r="P1863" s="213"/>
      <c r="Q1863" s="213"/>
      <c r="R1863" s="213"/>
      <c r="S1863" s="213"/>
      <c r="T1863" s="214"/>
      <c r="AT1863" s="215" t="s">
        <v>162</v>
      </c>
      <c r="AU1863" s="215" t="s">
        <v>84</v>
      </c>
      <c r="AV1863" s="14" t="s">
        <v>84</v>
      </c>
      <c r="AW1863" s="14" t="s">
        <v>32</v>
      </c>
      <c r="AX1863" s="14" t="s">
        <v>77</v>
      </c>
      <c r="AY1863" s="215" t="s">
        <v>150</v>
      </c>
    </row>
    <row r="1864" spans="1:65" s="13" customFormat="1" ht="11.25">
      <c r="B1864" s="194"/>
      <c r="C1864" s="195"/>
      <c r="D1864" s="196" t="s">
        <v>162</v>
      </c>
      <c r="E1864" s="197" t="s">
        <v>1</v>
      </c>
      <c r="F1864" s="198" t="s">
        <v>1048</v>
      </c>
      <c r="G1864" s="195"/>
      <c r="H1864" s="197" t="s">
        <v>1</v>
      </c>
      <c r="I1864" s="199"/>
      <c r="J1864" s="195"/>
      <c r="K1864" s="195"/>
      <c r="L1864" s="200"/>
      <c r="M1864" s="201"/>
      <c r="N1864" s="202"/>
      <c r="O1864" s="202"/>
      <c r="P1864" s="202"/>
      <c r="Q1864" s="202"/>
      <c r="R1864" s="202"/>
      <c r="S1864" s="202"/>
      <c r="T1864" s="203"/>
      <c r="AT1864" s="204" t="s">
        <v>162</v>
      </c>
      <c r="AU1864" s="204" t="s">
        <v>84</v>
      </c>
      <c r="AV1864" s="13" t="s">
        <v>82</v>
      </c>
      <c r="AW1864" s="13" t="s">
        <v>32</v>
      </c>
      <c r="AX1864" s="13" t="s">
        <v>77</v>
      </c>
      <c r="AY1864" s="204" t="s">
        <v>150</v>
      </c>
    </row>
    <row r="1865" spans="1:65" s="14" customFormat="1" ht="11.25">
      <c r="B1865" s="205"/>
      <c r="C1865" s="206"/>
      <c r="D1865" s="196" t="s">
        <v>162</v>
      </c>
      <c r="E1865" s="207" t="s">
        <v>1</v>
      </c>
      <c r="F1865" s="208" t="s">
        <v>1049</v>
      </c>
      <c r="G1865" s="206"/>
      <c r="H1865" s="209">
        <v>9.15</v>
      </c>
      <c r="I1865" s="210"/>
      <c r="J1865" s="206"/>
      <c r="K1865" s="206"/>
      <c r="L1865" s="211"/>
      <c r="M1865" s="212"/>
      <c r="N1865" s="213"/>
      <c r="O1865" s="213"/>
      <c r="P1865" s="213"/>
      <c r="Q1865" s="213"/>
      <c r="R1865" s="213"/>
      <c r="S1865" s="213"/>
      <c r="T1865" s="214"/>
      <c r="AT1865" s="215" t="s">
        <v>162</v>
      </c>
      <c r="AU1865" s="215" t="s">
        <v>84</v>
      </c>
      <c r="AV1865" s="14" t="s">
        <v>84</v>
      </c>
      <c r="AW1865" s="14" t="s">
        <v>32</v>
      </c>
      <c r="AX1865" s="14" t="s">
        <v>77</v>
      </c>
      <c r="AY1865" s="215" t="s">
        <v>150</v>
      </c>
    </row>
    <row r="1866" spans="1:65" s="13" customFormat="1" ht="11.25">
      <c r="B1866" s="194"/>
      <c r="C1866" s="195"/>
      <c r="D1866" s="196" t="s">
        <v>162</v>
      </c>
      <c r="E1866" s="197" t="s">
        <v>1</v>
      </c>
      <c r="F1866" s="198" t="s">
        <v>716</v>
      </c>
      <c r="G1866" s="195"/>
      <c r="H1866" s="197" t="s">
        <v>1</v>
      </c>
      <c r="I1866" s="199"/>
      <c r="J1866" s="195"/>
      <c r="K1866" s="195"/>
      <c r="L1866" s="200"/>
      <c r="M1866" s="201"/>
      <c r="N1866" s="202"/>
      <c r="O1866" s="202"/>
      <c r="P1866" s="202"/>
      <c r="Q1866" s="202"/>
      <c r="R1866" s="202"/>
      <c r="S1866" s="202"/>
      <c r="T1866" s="203"/>
      <c r="AT1866" s="204" t="s">
        <v>162</v>
      </c>
      <c r="AU1866" s="204" t="s">
        <v>84</v>
      </c>
      <c r="AV1866" s="13" t="s">
        <v>82</v>
      </c>
      <c r="AW1866" s="13" t="s">
        <v>32</v>
      </c>
      <c r="AX1866" s="13" t="s">
        <v>77</v>
      </c>
      <c r="AY1866" s="204" t="s">
        <v>150</v>
      </c>
    </row>
    <row r="1867" spans="1:65" s="14" customFormat="1" ht="11.25">
      <c r="B1867" s="205"/>
      <c r="C1867" s="206"/>
      <c r="D1867" s="196" t="s">
        <v>162</v>
      </c>
      <c r="E1867" s="207" t="s">
        <v>1</v>
      </c>
      <c r="F1867" s="208" t="s">
        <v>749</v>
      </c>
      <c r="G1867" s="206"/>
      <c r="H1867" s="209">
        <v>5.2</v>
      </c>
      <c r="I1867" s="210"/>
      <c r="J1867" s="206"/>
      <c r="K1867" s="206"/>
      <c r="L1867" s="211"/>
      <c r="M1867" s="212"/>
      <c r="N1867" s="213"/>
      <c r="O1867" s="213"/>
      <c r="P1867" s="213"/>
      <c r="Q1867" s="213"/>
      <c r="R1867" s="213"/>
      <c r="S1867" s="213"/>
      <c r="T1867" s="214"/>
      <c r="AT1867" s="215" t="s">
        <v>162</v>
      </c>
      <c r="AU1867" s="215" t="s">
        <v>84</v>
      </c>
      <c r="AV1867" s="14" t="s">
        <v>84</v>
      </c>
      <c r="AW1867" s="14" t="s">
        <v>32</v>
      </c>
      <c r="AX1867" s="14" t="s">
        <v>77</v>
      </c>
      <c r="AY1867" s="215" t="s">
        <v>150</v>
      </c>
    </row>
    <row r="1868" spans="1:65" s="13" customFormat="1" ht="11.25">
      <c r="B1868" s="194"/>
      <c r="C1868" s="195"/>
      <c r="D1868" s="196" t="s">
        <v>162</v>
      </c>
      <c r="E1868" s="197" t="s">
        <v>1</v>
      </c>
      <c r="F1868" s="198" t="s">
        <v>619</v>
      </c>
      <c r="G1868" s="195"/>
      <c r="H1868" s="197" t="s">
        <v>1</v>
      </c>
      <c r="I1868" s="199"/>
      <c r="J1868" s="195"/>
      <c r="K1868" s="195"/>
      <c r="L1868" s="200"/>
      <c r="M1868" s="201"/>
      <c r="N1868" s="202"/>
      <c r="O1868" s="202"/>
      <c r="P1868" s="202"/>
      <c r="Q1868" s="202"/>
      <c r="R1868" s="202"/>
      <c r="S1868" s="202"/>
      <c r="T1868" s="203"/>
      <c r="AT1868" s="204" t="s">
        <v>162</v>
      </c>
      <c r="AU1868" s="204" t="s">
        <v>84</v>
      </c>
      <c r="AV1868" s="13" t="s">
        <v>82</v>
      </c>
      <c r="AW1868" s="13" t="s">
        <v>32</v>
      </c>
      <c r="AX1868" s="13" t="s">
        <v>77</v>
      </c>
      <c r="AY1868" s="204" t="s">
        <v>150</v>
      </c>
    </row>
    <row r="1869" spans="1:65" s="14" customFormat="1" ht="11.25">
      <c r="B1869" s="205"/>
      <c r="C1869" s="206"/>
      <c r="D1869" s="196" t="s">
        <v>162</v>
      </c>
      <c r="E1869" s="207" t="s">
        <v>1</v>
      </c>
      <c r="F1869" s="208" t="s">
        <v>2824</v>
      </c>
      <c r="G1869" s="206"/>
      <c r="H1869" s="209">
        <v>5.1100000000000003</v>
      </c>
      <c r="I1869" s="210"/>
      <c r="J1869" s="206"/>
      <c r="K1869" s="206"/>
      <c r="L1869" s="211"/>
      <c r="M1869" s="212"/>
      <c r="N1869" s="213"/>
      <c r="O1869" s="213"/>
      <c r="P1869" s="213"/>
      <c r="Q1869" s="213"/>
      <c r="R1869" s="213"/>
      <c r="S1869" s="213"/>
      <c r="T1869" s="214"/>
      <c r="AT1869" s="215" t="s">
        <v>162</v>
      </c>
      <c r="AU1869" s="215" t="s">
        <v>84</v>
      </c>
      <c r="AV1869" s="14" t="s">
        <v>84</v>
      </c>
      <c r="AW1869" s="14" t="s">
        <v>32</v>
      </c>
      <c r="AX1869" s="14" t="s">
        <v>77</v>
      </c>
      <c r="AY1869" s="215" t="s">
        <v>150</v>
      </c>
    </row>
    <row r="1870" spans="1:65" s="13" customFormat="1" ht="11.25">
      <c r="B1870" s="194"/>
      <c r="C1870" s="195"/>
      <c r="D1870" s="196" t="s">
        <v>162</v>
      </c>
      <c r="E1870" s="197" t="s">
        <v>1</v>
      </c>
      <c r="F1870" s="198" t="s">
        <v>2825</v>
      </c>
      <c r="G1870" s="195"/>
      <c r="H1870" s="197" t="s">
        <v>1</v>
      </c>
      <c r="I1870" s="199"/>
      <c r="J1870" s="195"/>
      <c r="K1870" s="195"/>
      <c r="L1870" s="200"/>
      <c r="M1870" s="201"/>
      <c r="N1870" s="202"/>
      <c r="O1870" s="202"/>
      <c r="P1870" s="202"/>
      <c r="Q1870" s="202"/>
      <c r="R1870" s="202"/>
      <c r="S1870" s="202"/>
      <c r="T1870" s="203"/>
      <c r="AT1870" s="204" t="s">
        <v>162</v>
      </c>
      <c r="AU1870" s="204" t="s">
        <v>84</v>
      </c>
      <c r="AV1870" s="13" t="s">
        <v>82</v>
      </c>
      <c r="AW1870" s="13" t="s">
        <v>32</v>
      </c>
      <c r="AX1870" s="13" t="s">
        <v>77</v>
      </c>
      <c r="AY1870" s="204" t="s">
        <v>150</v>
      </c>
    </row>
    <row r="1871" spans="1:65" s="14" customFormat="1" ht="11.25">
      <c r="B1871" s="205"/>
      <c r="C1871" s="206"/>
      <c r="D1871" s="196" t="s">
        <v>162</v>
      </c>
      <c r="E1871" s="207" t="s">
        <v>1</v>
      </c>
      <c r="F1871" s="208" t="s">
        <v>1028</v>
      </c>
      <c r="G1871" s="206"/>
      <c r="H1871" s="209">
        <v>4.93</v>
      </c>
      <c r="I1871" s="210"/>
      <c r="J1871" s="206"/>
      <c r="K1871" s="206"/>
      <c r="L1871" s="211"/>
      <c r="M1871" s="212"/>
      <c r="N1871" s="213"/>
      <c r="O1871" s="213"/>
      <c r="P1871" s="213"/>
      <c r="Q1871" s="213"/>
      <c r="R1871" s="213"/>
      <c r="S1871" s="213"/>
      <c r="T1871" s="214"/>
      <c r="AT1871" s="215" t="s">
        <v>162</v>
      </c>
      <c r="AU1871" s="215" t="s">
        <v>84</v>
      </c>
      <c r="AV1871" s="14" t="s">
        <v>84</v>
      </c>
      <c r="AW1871" s="14" t="s">
        <v>32</v>
      </c>
      <c r="AX1871" s="14" t="s">
        <v>77</v>
      </c>
      <c r="AY1871" s="215" t="s">
        <v>150</v>
      </c>
    </row>
    <row r="1872" spans="1:65" s="15" customFormat="1" ht="11.25">
      <c r="B1872" s="216"/>
      <c r="C1872" s="217"/>
      <c r="D1872" s="196" t="s">
        <v>162</v>
      </c>
      <c r="E1872" s="218" t="s">
        <v>1</v>
      </c>
      <c r="F1872" s="219" t="s">
        <v>166</v>
      </c>
      <c r="G1872" s="217"/>
      <c r="H1872" s="220">
        <v>43.120000000000005</v>
      </c>
      <c r="I1872" s="221"/>
      <c r="J1872" s="217"/>
      <c r="K1872" s="217"/>
      <c r="L1872" s="222"/>
      <c r="M1872" s="223"/>
      <c r="N1872" s="224"/>
      <c r="O1872" s="224"/>
      <c r="P1872" s="224"/>
      <c r="Q1872" s="224"/>
      <c r="R1872" s="224"/>
      <c r="S1872" s="224"/>
      <c r="T1872" s="225"/>
      <c r="AT1872" s="226" t="s">
        <v>162</v>
      </c>
      <c r="AU1872" s="226" t="s">
        <v>84</v>
      </c>
      <c r="AV1872" s="15" t="s">
        <v>157</v>
      </c>
      <c r="AW1872" s="15" t="s">
        <v>32</v>
      </c>
      <c r="AX1872" s="15" t="s">
        <v>82</v>
      </c>
      <c r="AY1872" s="226" t="s">
        <v>150</v>
      </c>
    </row>
    <row r="1873" spans="1:65" s="2" customFormat="1" ht="24.2" customHeight="1">
      <c r="A1873" s="34"/>
      <c r="B1873" s="35"/>
      <c r="C1873" s="181" t="s">
        <v>2830</v>
      </c>
      <c r="D1873" s="181" t="s">
        <v>152</v>
      </c>
      <c r="E1873" s="182" t="s">
        <v>2831</v>
      </c>
      <c r="F1873" s="183" t="s">
        <v>2832</v>
      </c>
      <c r="G1873" s="184" t="s">
        <v>155</v>
      </c>
      <c r="H1873" s="185">
        <v>5.1100000000000003</v>
      </c>
      <c r="I1873" s="186"/>
      <c r="J1873" s="187">
        <f>ROUND(I1873*H1873,2)</f>
        <v>0</v>
      </c>
      <c r="K1873" s="183" t="s">
        <v>156</v>
      </c>
      <c r="L1873" s="39"/>
      <c r="M1873" s="188" t="s">
        <v>1</v>
      </c>
      <c r="N1873" s="189" t="s">
        <v>42</v>
      </c>
      <c r="O1873" s="71"/>
      <c r="P1873" s="190">
        <f>O1873*H1873</f>
        <v>0</v>
      </c>
      <c r="Q1873" s="190">
        <v>7.5799999999999999E-3</v>
      </c>
      <c r="R1873" s="190">
        <f>Q1873*H1873</f>
        <v>3.8733799999999999E-2</v>
      </c>
      <c r="S1873" s="190">
        <v>0</v>
      </c>
      <c r="T1873" s="191">
        <f>S1873*H1873</f>
        <v>0</v>
      </c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  <c r="AR1873" s="192" t="s">
        <v>234</v>
      </c>
      <c r="AT1873" s="192" t="s">
        <v>152</v>
      </c>
      <c r="AU1873" s="192" t="s">
        <v>84</v>
      </c>
      <c r="AY1873" s="17" t="s">
        <v>150</v>
      </c>
      <c r="BE1873" s="193">
        <f>IF(N1873="základní",J1873,0)</f>
        <v>0</v>
      </c>
      <c r="BF1873" s="193">
        <f>IF(N1873="snížená",J1873,0)</f>
        <v>0</v>
      </c>
      <c r="BG1873" s="193">
        <f>IF(N1873="zákl. přenesená",J1873,0)</f>
        <v>0</v>
      </c>
      <c r="BH1873" s="193">
        <f>IF(N1873="sníž. přenesená",J1873,0)</f>
        <v>0</v>
      </c>
      <c r="BI1873" s="193">
        <f>IF(N1873="nulová",J1873,0)</f>
        <v>0</v>
      </c>
      <c r="BJ1873" s="17" t="s">
        <v>82</v>
      </c>
      <c r="BK1873" s="193">
        <f>ROUND(I1873*H1873,2)</f>
        <v>0</v>
      </c>
      <c r="BL1873" s="17" t="s">
        <v>234</v>
      </c>
      <c r="BM1873" s="192" t="s">
        <v>2833</v>
      </c>
    </row>
    <row r="1874" spans="1:65" s="13" customFormat="1" ht="11.25">
      <c r="B1874" s="194"/>
      <c r="C1874" s="195"/>
      <c r="D1874" s="196" t="s">
        <v>162</v>
      </c>
      <c r="E1874" s="197" t="s">
        <v>1</v>
      </c>
      <c r="F1874" s="198" t="s">
        <v>619</v>
      </c>
      <c r="G1874" s="195"/>
      <c r="H1874" s="197" t="s">
        <v>1</v>
      </c>
      <c r="I1874" s="199"/>
      <c r="J1874" s="195"/>
      <c r="K1874" s="195"/>
      <c r="L1874" s="200"/>
      <c r="M1874" s="201"/>
      <c r="N1874" s="202"/>
      <c r="O1874" s="202"/>
      <c r="P1874" s="202"/>
      <c r="Q1874" s="202"/>
      <c r="R1874" s="202"/>
      <c r="S1874" s="202"/>
      <c r="T1874" s="203"/>
      <c r="AT1874" s="204" t="s">
        <v>162</v>
      </c>
      <c r="AU1874" s="204" t="s">
        <v>84</v>
      </c>
      <c r="AV1874" s="13" t="s">
        <v>82</v>
      </c>
      <c r="AW1874" s="13" t="s">
        <v>32</v>
      </c>
      <c r="AX1874" s="13" t="s">
        <v>77</v>
      </c>
      <c r="AY1874" s="204" t="s">
        <v>150</v>
      </c>
    </row>
    <row r="1875" spans="1:65" s="14" customFormat="1" ht="11.25">
      <c r="B1875" s="205"/>
      <c r="C1875" s="206"/>
      <c r="D1875" s="196" t="s">
        <v>162</v>
      </c>
      <c r="E1875" s="207" t="s">
        <v>1</v>
      </c>
      <c r="F1875" s="208" t="s">
        <v>2824</v>
      </c>
      <c r="G1875" s="206"/>
      <c r="H1875" s="209">
        <v>5.1100000000000003</v>
      </c>
      <c r="I1875" s="210"/>
      <c r="J1875" s="206"/>
      <c r="K1875" s="206"/>
      <c r="L1875" s="211"/>
      <c r="M1875" s="212"/>
      <c r="N1875" s="213"/>
      <c r="O1875" s="213"/>
      <c r="P1875" s="213"/>
      <c r="Q1875" s="213"/>
      <c r="R1875" s="213"/>
      <c r="S1875" s="213"/>
      <c r="T1875" s="214"/>
      <c r="AT1875" s="215" t="s">
        <v>162</v>
      </c>
      <c r="AU1875" s="215" t="s">
        <v>84</v>
      </c>
      <c r="AV1875" s="14" t="s">
        <v>84</v>
      </c>
      <c r="AW1875" s="14" t="s">
        <v>32</v>
      </c>
      <c r="AX1875" s="14" t="s">
        <v>82</v>
      </c>
      <c r="AY1875" s="215" t="s">
        <v>150</v>
      </c>
    </row>
    <row r="1876" spans="1:65" s="2" customFormat="1" ht="24.2" customHeight="1">
      <c r="A1876" s="34"/>
      <c r="B1876" s="35"/>
      <c r="C1876" s="181" t="s">
        <v>2834</v>
      </c>
      <c r="D1876" s="181" t="s">
        <v>152</v>
      </c>
      <c r="E1876" s="182" t="s">
        <v>2835</v>
      </c>
      <c r="F1876" s="183" t="s">
        <v>2836</v>
      </c>
      <c r="G1876" s="184" t="s">
        <v>155</v>
      </c>
      <c r="H1876" s="185">
        <v>14.35</v>
      </c>
      <c r="I1876" s="186"/>
      <c r="J1876" s="187">
        <f>ROUND(I1876*H1876,2)</f>
        <v>0</v>
      </c>
      <c r="K1876" s="183" t="s">
        <v>156</v>
      </c>
      <c r="L1876" s="39"/>
      <c r="M1876" s="188" t="s">
        <v>1</v>
      </c>
      <c r="N1876" s="189" t="s">
        <v>42</v>
      </c>
      <c r="O1876" s="71"/>
      <c r="P1876" s="190">
        <f>O1876*H1876</f>
        <v>0</v>
      </c>
      <c r="Q1876" s="190">
        <v>1.2E-2</v>
      </c>
      <c r="R1876" s="190">
        <f>Q1876*H1876</f>
        <v>0.17219999999999999</v>
      </c>
      <c r="S1876" s="190">
        <v>0</v>
      </c>
      <c r="T1876" s="191">
        <f>S1876*H1876</f>
        <v>0</v>
      </c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R1876" s="192" t="s">
        <v>234</v>
      </c>
      <c r="AT1876" s="192" t="s">
        <v>152</v>
      </c>
      <c r="AU1876" s="192" t="s">
        <v>84</v>
      </c>
      <c r="AY1876" s="17" t="s">
        <v>150</v>
      </c>
      <c r="BE1876" s="193">
        <f>IF(N1876="základní",J1876,0)</f>
        <v>0</v>
      </c>
      <c r="BF1876" s="193">
        <f>IF(N1876="snížená",J1876,0)</f>
        <v>0</v>
      </c>
      <c r="BG1876" s="193">
        <f>IF(N1876="zákl. přenesená",J1876,0)</f>
        <v>0</v>
      </c>
      <c r="BH1876" s="193">
        <f>IF(N1876="sníž. přenesená",J1876,0)</f>
        <v>0</v>
      </c>
      <c r="BI1876" s="193">
        <f>IF(N1876="nulová",J1876,0)</f>
        <v>0</v>
      </c>
      <c r="BJ1876" s="17" t="s">
        <v>82</v>
      </c>
      <c r="BK1876" s="193">
        <f>ROUND(I1876*H1876,2)</f>
        <v>0</v>
      </c>
      <c r="BL1876" s="17" t="s">
        <v>234</v>
      </c>
      <c r="BM1876" s="192" t="s">
        <v>2837</v>
      </c>
    </row>
    <row r="1877" spans="1:65" s="13" customFormat="1" ht="11.25">
      <c r="B1877" s="194"/>
      <c r="C1877" s="195"/>
      <c r="D1877" s="196" t="s">
        <v>162</v>
      </c>
      <c r="E1877" s="197" t="s">
        <v>1</v>
      </c>
      <c r="F1877" s="198" t="s">
        <v>1048</v>
      </c>
      <c r="G1877" s="195"/>
      <c r="H1877" s="197" t="s">
        <v>1</v>
      </c>
      <c r="I1877" s="199"/>
      <c r="J1877" s="195"/>
      <c r="K1877" s="195"/>
      <c r="L1877" s="200"/>
      <c r="M1877" s="201"/>
      <c r="N1877" s="202"/>
      <c r="O1877" s="202"/>
      <c r="P1877" s="202"/>
      <c r="Q1877" s="202"/>
      <c r="R1877" s="202"/>
      <c r="S1877" s="202"/>
      <c r="T1877" s="203"/>
      <c r="AT1877" s="204" t="s">
        <v>162</v>
      </c>
      <c r="AU1877" s="204" t="s">
        <v>84</v>
      </c>
      <c r="AV1877" s="13" t="s">
        <v>82</v>
      </c>
      <c r="AW1877" s="13" t="s">
        <v>32</v>
      </c>
      <c r="AX1877" s="13" t="s">
        <v>77</v>
      </c>
      <c r="AY1877" s="204" t="s">
        <v>150</v>
      </c>
    </row>
    <row r="1878" spans="1:65" s="14" customFormat="1" ht="11.25">
      <c r="B1878" s="205"/>
      <c r="C1878" s="206"/>
      <c r="D1878" s="196" t="s">
        <v>162</v>
      </c>
      <c r="E1878" s="207" t="s">
        <v>1</v>
      </c>
      <c r="F1878" s="208" t="s">
        <v>1049</v>
      </c>
      <c r="G1878" s="206"/>
      <c r="H1878" s="209">
        <v>9.15</v>
      </c>
      <c r="I1878" s="210"/>
      <c r="J1878" s="206"/>
      <c r="K1878" s="206"/>
      <c r="L1878" s="211"/>
      <c r="M1878" s="212"/>
      <c r="N1878" s="213"/>
      <c r="O1878" s="213"/>
      <c r="P1878" s="213"/>
      <c r="Q1878" s="213"/>
      <c r="R1878" s="213"/>
      <c r="S1878" s="213"/>
      <c r="T1878" s="214"/>
      <c r="AT1878" s="215" t="s">
        <v>162</v>
      </c>
      <c r="AU1878" s="215" t="s">
        <v>84</v>
      </c>
      <c r="AV1878" s="14" t="s">
        <v>84</v>
      </c>
      <c r="AW1878" s="14" t="s">
        <v>32</v>
      </c>
      <c r="AX1878" s="14" t="s">
        <v>77</v>
      </c>
      <c r="AY1878" s="215" t="s">
        <v>150</v>
      </c>
    </row>
    <row r="1879" spans="1:65" s="13" customFormat="1" ht="11.25">
      <c r="B1879" s="194"/>
      <c r="C1879" s="195"/>
      <c r="D1879" s="196" t="s">
        <v>162</v>
      </c>
      <c r="E1879" s="197" t="s">
        <v>1</v>
      </c>
      <c r="F1879" s="198" t="s">
        <v>716</v>
      </c>
      <c r="G1879" s="195"/>
      <c r="H1879" s="197" t="s">
        <v>1</v>
      </c>
      <c r="I1879" s="199"/>
      <c r="J1879" s="195"/>
      <c r="K1879" s="195"/>
      <c r="L1879" s="200"/>
      <c r="M1879" s="201"/>
      <c r="N1879" s="202"/>
      <c r="O1879" s="202"/>
      <c r="P1879" s="202"/>
      <c r="Q1879" s="202"/>
      <c r="R1879" s="202"/>
      <c r="S1879" s="202"/>
      <c r="T1879" s="203"/>
      <c r="AT1879" s="204" t="s">
        <v>162</v>
      </c>
      <c r="AU1879" s="204" t="s">
        <v>84</v>
      </c>
      <c r="AV1879" s="13" t="s">
        <v>82</v>
      </c>
      <c r="AW1879" s="13" t="s">
        <v>32</v>
      </c>
      <c r="AX1879" s="13" t="s">
        <v>77</v>
      </c>
      <c r="AY1879" s="204" t="s">
        <v>150</v>
      </c>
    </row>
    <row r="1880" spans="1:65" s="14" customFormat="1" ht="11.25">
      <c r="B1880" s="205"/>
      <c r="C1880" s="206"/>
      <c r="D1880" s="196" t="s">
        <v>162</v>
      </c>
      <c r="E1880" s="207" t="s">
        <v>1</v>
      </c>
      <c r="F1880" s="208" t="s">
        <v>749</v>
      </c>
      <c r="G1880" s="206"/>
      <c r="H1880" s="209">
        <v>5.2</v>
      </c>
      <c r="I1880" s="210"/>
      <c r="J1880" s="206"/>
      <c r="K1880" s="206"/>
      <c r="L1880" s="211"/>
      <c r="M1880" s="212"/>
      <c r="N1880" s="213"/>
      <c r="O1880" s="213"/>
      <c r="P1880" s="213"/>
      <c r="Q1880" s="213"/>
      <c r="R1880" s="213"/>
      <c r="S1880" s="213"/>
      <c r="T1880" s="214"/>
      <c r="AT1880" s="215" t="s">
        <v>162</v>
      </c>
      <c r="AU1880" s="215" t="s">
        <v>84</v>
      </c>
      <c r="AV1880" s="14" t="s">
        <v>84</v>
      </c>
      <c r="AW1880" s="14" t="s">
        <v>32</v>
      </c>
      <c r="AX1880" s="14" t="s">
        <v>77</v>
      </c>
      <c r="AY1880" s="215" t="s">
        <v>150</v>
      </c>
    </row>
    <row r="1881" spans="1:65" s="15" customFormat="1" ht="11.25">
      <c r="B1881" s="216"/>
      <c r="C1881" s="217"/>
      <c r="D1881" s="196" t="s">
        <v>162</v>
      </c>
      <c r="E1881" s="218" t="s">
        <v>1</v>
      </c>
      <c r="F1881" s="219" t="s">
        <v>166</v>
      </c>
      <c r="G1881" s="217"/>
      <c r="H1881" s="220">
        <v>14.350000000000001</v>
      </c>
      <c r="I1881" s="221"/>
      <c r="J1881" s="217"/>
      <c r="K1881" s="217"/>
      <c r="L1881" s="222"/>
      <c r="M1881" s="223"/>
      <c r="N1881" s="224"/>
      <c r="O1881" s="224"/>
      <c r="P1881" s="224"/>
      <c r="Q1881" s="224"/>
      <c r="R1881" s="224"/>
      <c r="S1881" s="224"/>
      <c r="T1881" s="225"/>
      <c r="AT1881" s="226" t="s">
        <v>162</v>
      </c>
      <c r="AU1881" s="226" t="s">
        <v>84</v>
      </c>
      <c r="AV1881" s="15" t="s">
        <v>157</v>
      </c>
      <c r="AW1881" s="15" t="s">
        <v>32</v>
      </c>
      <c r="AX1881" s="15" t="s">
        <v>82</v>
      </c>
      <c r="AY1881" s="226" t="s">
        <v>150</v>
      </c>
    </row>
    <row r="1882" spans="1:65" s="2" customFormat="1" ht="33" customHeight="1">
      <c r="A1882" s="34"/>
      <c r="B1882" s="35"/>
      <c r="C1882" s="181" t="s">
        <v>2838</v>
      </c>
      <c r="D1882" s="181" t="s">
        <v>152</v>
      </c>
      <c r="E1882" s="182" t="s">
        <v>2839</v>
      </c>
      <c r="F1882" s="183" t="s">
        <v>2840</v>
      </c>
      <c r="G1882" s="184" t="s">
        <v>394</v>
      </c>
      <c r="H1882" s="185">
        <v>31.44</v>
      </c>
      <c r="I1882" s="186"/>
      <c r="J1882" s="187">
        <f>ROUND(I1882*H1882,2)</f>
        <v>0</v>
      </c>
      <c r="K1882" s="183" t="s">
        <v>156</v>
      </c>
      <c r="L1882" s="39"/>
      <c r="M1882" s="188" t="s">
        <v>1</v>
      </c>
      <c r="N1882" s="189" t="s">
        <v>42</v>
      </c>
      <c r="O1882" s="71"/>
      <c r="P1882" s="190">
        <f>O1882*H1882</f>
        <v>0</v>
      </c>
      <c r="Q1882" s="190">
        <v>4.2999999999999999E-4</v>
      </c>
      <c r="R1882" s="190">
        <f>Q1882*H1882</f>
        <v>1.35192E-2</v>
      </c>
      <c r="S1882" s="190">
        <v>0</v>
      </c>
      <c r="T1882" s="191">
        <f>S1882*H1882</f>
        <v>0</v>
      </c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R1882" s="192" t="s">
        <v>234</v>
      </c>
      <c r="AT1882" s="192" t="s">
        <v>152</v>
      </c>
      <c r="AU1882" s="192" t="s">
        <v>84</v>
      </c>
      <c r="AY1882" s="17" t="s">
        <v>150</v>
      </c>
      <c r="BE1882" s="193">
        <f>IF(N1882="základní",J1882,0)</f>
        <v>0</v>
      </c>
      <c r="BF1882" s="193">
        <f>IF(N1882="snížená",J1882,0)</f>
        <v>0</v>
      </c>
      <c r="BG1882" s="193">
        <f>IF(N1882="zákl. přenesená",J1882,0)</f>
        <v>0</v>
      </c>
      <c r="BH1882" s="193">
        <f>IF(N1882="sníž. přenesená",J1882,0)</f>
        <v>0</v>
      </c>
      <c r="BI1882" s="193">
        <f>IF(N1882="nulová",J1882,0)</f>
        <v>0</v>
      </c>
      <c r="BJ1882" s="17" t="s">
        <v>82</v>
      </c>
      <c r="BK1882" s="193">
        <f>ROUND(I1882*H1882,2)</f>
        <v>0</v>
      </c>
      <c r="BL1882" s="17" t="s">
        <v>234</v>
      </c>
      <c r="BM1882" s="192" t="s">
        <v>2841</v>
      </c>
    </row>
    <row r="1883" spans="1:65" s="13" customFormat="1" ht="11.25">
      <c r="B1883" s="194"/>
      <c r="C1883" s="195"/>
      <c r="D1883" s="196" t="s">
        <v>162</v>
      </c>
      <c r="E1883" s="197" t="s">
        <v>1</v>
      </c>
      <c r="F1883" s="198" t="s">
        <v>257</v>
      </c>
      <c r="G1883" s="195"/>
      <c r="H1883" s="197" t="s">
        <v>1</v>
      </c>
      <c r="I1883" s="199"/>
      <c r="J1883" s="195"/>
      <c r="K1883" s="195"/>
      <c r="L1883" s="200"/>
      <c r="M1883" s="201"/>
      <c r="N1883" s="202"/>
      <c r="O1883" s="202"/>
      <c r="P1883" s="202"/>
      <c r="Q1883" s="202"/>
      <c r="R1883" s="202"/>
      <c r="S1883" s="202"/>
      <c r="T1883" s="203"/>
      <c r="AT1883" s="204" t="s">
        <v>162</v>
      </c>
      <c r="AU1883" s="204" t="s">
        <v>84</v>
      </c>
      <c r="AV1883" s="13" t="s">
        <v>82</v>
      </c>
      <c r="AW1883" s="13" t="s">
        <v>32</v>
      </c>
      <c r="AX1883" s="13" t="s">
        <v>77</v>
      </c>
      <c r="AY1883" s="204" t="s">
        <v>150</v>
      </c>
    </row>
    <row r="1884" spans="1:65" s="14" customFormat="1" ht="11.25">
      <c r="B1884" s="205"/>
      <c r="C1884" s="206"/>
      <c r="D1884" s="196" t="s">
        <v>162</v>
      </c>
      <c r="E1884" s="207" t="s">
        <v>1</v>
      </c>
      <c r="F1884" s="208" t="s">
        <v>2842</v>
      </c>
      <c r="G1884" s="206"/>
      <c r="H1884" s="209">
        <v>21.82</v>
      </c>
      <c r="I1884" s="210"/>
      <c r="J1884" s="206"/>
      <c r="K1884" s="206"/>
      <c r="L1884" s="211"/>
      <c r="M1884" s="212"/>
      <c r="N1884" s="213"/>
      <c r="O1884" s="213"/>
      <c r="P1884" s="213"/>
      <c r="Q1884" s="213"/>
      <c r="R1884" s="213"/>
      <c r="S1884" s="213"/>
      <c r="T1884" s="214"/>
      <c r="AT1884" s="215" t="s">
        <v>162</v>
      </c>
      <c r="AU1884" s="215" t="s">
        <v>84</v>
      </c>
      <c r="AV1884" s="14" t="s">
        <v>84</v>
      </c>
      <c r="AW1884" s="14" t="s">
        <v>32</v>
      </c>
      <c r="AX1884" s="14" t="s">
        <v>77</v>
      </c>
      <c r="AY1884" s="215" t="s">
        <v>150</v>
      </c>
    </row>
    <row r="1885" spans="1:65" s="13" customFormat="1" ht="11.25">
      <c r="B1885" s="194"/>
      <c r="C1885" s="195"/>
      <c r="D1885" s="196" t="s">
        <v>162</v>
      </c>
      <c r="E1885" s="197" t="s">
        <v>1</v>
      </c>
      <c r="F1885" s="198" t="s">
        <v>259</v>
      </c>
      <c r="G1885" s="195"/>
      <c r="H1885" s="197" t="s">
        <v>1</v>
      </c>
      <c r="I1885" s="199"/>
      <c r="J1885" s="195"/>
      <c r="K1885" s="195"/>
      <c r="L1885" s="200"/>
      <c r="M1885" s="201"/>
      <c r="N1885" s="202"/>
      <c r="O1885" s="202"/>
      <c r="P1885" s="202"/>
      <c r="Q1885" s="202"/>
      <c r="R1885" s="202"/>
      <c r="S1885" s="202"/>
      <c r="T1885" s="203"/>
      <c r="AT1885" s="204" t="s">
        <v>162</v>
      </c>
      <c r="AU1885" s="204" t="s">
        <v>84</v>
      </c>
      <c r="AV1885" s="13" t="s">
        <v>82</v>
      </c>
      <c r="AW1885" s="13" t="s">
        <v>32</v>
      </c>
      <c r="AX1885" s="13" t="s">
        <v>77</v>
      </c>
      <c r="AY1885" s="204" t="s">
        <v>150</v>
      </c>
    </row>
    <row r="1886" spans="1:65" s="14" customFormat="1" ht="11.25">
      <c r="B1886" s="205"/>
      <c r="C1886" s="206"/>
      <c r="D1886" s="196" t="s">
        <v>162</v>
      </c>
      <c r="E1886" s="207" t="s">
        <v>1</v>
      </c>
      <c r="F1886" s="208" t="s">
        <v>2843</v>
      </c>
      <c r="G1886" s="206"/>
      <c r="H1886" s="209">
        <v>9.6199999999999992</v>
      </c>
      <c r="I1886" s="210"/>
      <c r="J1886" s="206"/>
      <c r="K1886" s="206"/>
      <c r="L1886" s="211"/>
      <c r="M1886" s="212"/>
      <c r="N1886" s="213"/>
      <c r="O1886" s="213"/>
      <c r="P1886" s="213"/>
      <c r="Q1886" s="213"/>
      <c r="R1886" s="213"/>
      <c r="S1886" s="213"/>
      <c r="T1886" s="214"/>
      <c r="AT1886" s="215" t="s">
        <v>162</v>
      </c>
      <c r="AU1886" s="215" t="s">
        <v>84</v>
      </c>
      <c r="AV1886" s="14" t="s">
        <v>84</v>
      </c>
      <c r="AW1886" s="14" t="s">
        <v>32</v>
      </c>
      <c r="AX1886" s="14" t="s">
        <v>77</v>
      </c>
      <c r="AY1886" s="215" t="s">
        <v>150</v>
      </c>
    </row>
    <row r="1887" spans="1:65" s="15" customFormat="1" ht="11.25">
      <c r="B1887" s="216"/>
      <c r="C1887" s="217"/>
      <c r="D1887" s="196" t="s">
        <v>162</v>
      </c>
      <c r="E1887" s="218" t="s">
        <v>1</v>
      </c>
      <c r="F1887" s="219" t="s">
        <v>166</v>
      </c>
      <c r="G1887" s="217"/>
      <c r="H1887" s="220">
        <v>31.439999999999998</v>
      </c>
      <c r="I1887" s="221"/>
      <c r="J1887" s="217"/>
      <c r="K1887" s="217"/>
      <c r="L1887" s="222"/>
      <c r="M1887" s="223"/>
      <c r="N1887" s="224"/>
      <c r="O1887" s="224"/>
      <c r="P1887" s="224"/>
      <c r="Q1887" s="224"/>
      <c r="R1887" s="224"/>
      <c r="S1887" s="224"/>
      <c r="T1887" s="225"/>
      <c r="AT1887" s="226" t="s">
        <v>162</v>
      </c>
      <c r="AU1887" s="226" t="s">
        <v>84</v>
      </c>
      <c r="AV1887" s="15" t="s">
        <v>157</v>
      </c>
      <c r="AW1887" s="15" t="s">
        <v>32</v>
      </c>
      <c r="AX1887" s="15" t="s">
        <v>82</v>
      </c>
      <c r="AY1887" s="226" t="s">
        <v>150</v>
      </c>
    </row>
    <row r="1888" spans="1:65" s="2" customFormat="1" ht="33" customHeight="1">
      <c r="A1888" s="34"/>
      <c r="B1888" s="35"/>
      <c r="C1888" s="227" t="s">
        <v>2844</v>
      </c>
      <c r="D1888" s="227" t="s">
        <v>224</v>
      </c>
      <c r="E1888" s="228" t="s">
        <v>2845</v>
      </c>
      <c r="F1888" s="229" t="s">
        <v>2846</v>
      </c>
      <c r="G1888" s="230" t="s">
        <v>155</v>
      </c>
      <c r="H1888" s="231">
        <v>3.1440000000000001</v>
      </c>
      <c r="I1888" s="232"/>
      <c r="J1888" s="233">
        <f>ROUND(I1888*H1888,2)</f>
        <v>0</v>
      </c>
      <c r="K1888" s="229" t="s">
        <v>156</v>
      </c>
      <c r="L1888" s="234"/>
      <c r="M1888" s="235" t="s">
        <v>1</v>
      </c>
      <c r="N1888" s="236" t="s">
        <v>42</v>
      </c>
      <c r="O1888" s="71"/>
      <c r="P1888" s="190">
        <f>O1888*H1888</f>
        <v>0</v>
      </c>
      <c r="Q1888" s="190">
        <v>2.1999999999999999E-2</v>
      </c>
      <c r="R1888" s="190">
        <f>Q1888*H1888</f>
        <v>6.9167999999999993E-2</v>
      </c>
      <c r="S1888" s="190">
        <v>0</v>
      </c>
      <c r="T1888" s="191">
        <f>S1888*H1888</f>
        <v>0</v>
      </c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R1888" s="192" t="s">
        <v>326</v>
      </c>
      <c r="AT1888" s="192" t="s">
        <v>224</v>
      </c>
      <c r="AU1888" s="192" t="s">
        <v>84</v>
      </c>
      <c r="AY1888" s="17" t="s">
        <v>150</v>
      </c>
      <c r="BE1888" s="193">
        <f>IF(N1888="základní",J1888,0)</f>
        <v>0</v>
      </c>
      <c r="BF1888" s="193">
        <f>IF(N1888="snížená",J1888,0)</f>
        <v>0</v>
      </c>
      <c r="BG1888" s="193">
        <f>IF(N1888="zákl. přenesená",J1888,0)</f>
        <v>0</v>
      </c>
      <c r="BH1888" s="193">
        <f>IF(N1888="sníž. přenesená",J1888,0)</f>
        <v>0</v>
      </c>
      <c r="BI1888" s="193">
        <f>IF(N1888="nulová",J1888,0)</f>
        <v>0</v>
      </c>
      <c r="BJ1888" s="17" t="s">
        <v>82</v>
      </c>
      <c r="BK1888" s="193">
        <f>ROUND(I1888*H1888,2)</f>
        <v>0</v>
      </c>
      <c r="BL1888" s="17" t="s">
        <v>234</v>
      </c>
      <c r="BM1888" s="192" t="s">
        <v>2847</v>
      </c>
    </row>
    <row r="1889" spans="1:65" s="14" customFormat="1" ht="11.25">
      <c r="B1889" s="205"/>
      <c r="C1889" s="206"/>
      <c r="D1889" s="196" t="s">
        <v>162</v>
      </c>
      <c r="E1889" s="206"/>
      <c r="F1889" s="208" t="s">
        <v>2848</v>
      </c>
      <c r="G1889" s="206"/>
      <c r="H1889" s="209">
        <v>3.1440000000000001</v>
      </c>
      <c r="I1889" s="210"/>
      <c r="J1889" s="206"/>
      <c r="K1889" s="206"/>
      <c r="L1889" s="211"/>
      <c r="M1889" s="212"/>
      <c r="N1889" s="213"/>
      <c r="O1889" s="213"/>
      <c r="P1889" s="213"/>
      <c r="Q1889" s="213"/>
      <c r="R1889" s="213"/>
      <c r="S1889" s="213"/>
      <c r="T1889" s="214"/>
      <c r="AT1889" s="215" t="s">
        <v>162</v>
      </c>
      <c r="AU1889" s="215" t="s">
        <v>84</v>
      </c>
      <c r="AV1889" s="14" t="s">
        <v>84</v>
      </c>
      <c r="AW1889" s="14" t="s">
        <v>4</v>
      </c>
      <c r="AX1889" s="14" t="s">
        <v>82</v>
      </c>
      <c r="AY1889" s="215" t="s">
        <v>150</v>
      </c>
    </row>
    <row r="1890" spans="1:65" s="2" customFormat="1" ht="16.5" customHeight="1">
      <c r="A1890" s="34"/>
      <c r="B1890" s="35"/>
      <c r="C1890" s="181" t="s">
        <v>2849</v>
      </c>
      <c r="D1890" s="181" t="s">
        <v>152</v>
      </c>
      <c r="E1890" s="182" t="s">
        <v>2850</v>
      </c>
      <c r="F1890" s="183" t="s">
        <v>2851</v>
      </c>
      <c r="G1890" s="184" t="s">
        <v>155</v>
      </c>
      <c r="H1890" s="185">
        <v>27.74</v>
      </c>
      <c r="I1890" s="186"/>
      <c r="J1890" s="187">
        <f>ROUND(I1890*H1890,2)</f>
        <v>0</v>
      </c>
      <c r="K1890" s="183" t="s">
        <v>156</v>
      </c>
      <c r="L1890" s="39"/>
      <c r="M1890" s="188" t="s">
        <v>1</v>
      </c>
      <c r="N1890" s="189" t="s">
        <v>42</v>
      </c>
      <c r="O1890" s="71"/>
      <c r="P1890" s="190">
        <f>O1890*H1890</f>
        <v>0</v>
      </c>
      <c r="Q1890" s="190">
        <v>0</v>
      </c>
      <c r="R1890" s="190">
        <f>Q1890*H1890</f>
        <v>0</v>
      </c>
      <c r="S1890" s="190">
        <v>3.5299999999999998E-2</v>
      </c>
      <c r="T1890" s="191">
        <f>S1890*H1890</f>
        <v>0.97922199999999993</v>
      </c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4"/>
      <c r="AE1890" s="34"/>
      <c r="AR1890" s="192" t="s">
        <v>234</v>
      </c>
      <c r="AT1890" s="192" t="s">
        <v>152</v>
      </c>
      <c r="AU1890" s="192" t="s">
        <v>84</v>
      </c>
      <c r="AY1890" s="17" t="s">
        <v>150</v>
      </c>
      <c r="BE1890" s="193">
        <f>IF(N1890="základní",J1890,0)</f>
        <v>0</v>
      </c>
      <c r="BF1890" s="193">
        <f>IF(N1890="snížená",J1890,0)</f>
        <v>0</v>
      </c>
      <c r="BG1890" s="193">
        <f>IF(N1890="zákl. přenesená",J1890,0)</f>
        <v>0</v>
      </c>
      <c r="BH1890" s="193">
        <f>IF(N1890="sníž. přenesená",J1890,0)</f>
        <v>0</v>
      </c>
      <c r="BI1890" s="193">
        <f>IF(N1890="nulová",J1890,0)</f>
        <v>0</v>
      </c>
      <c r="BJ1890" s="17" t="s">
        <v>82</v>
      </c>
      <c r="BK1890" s="193">
        <f>ROUND(I1890*H1890,2)</f>
        <v>0</v>
      </c>
      <c r="BL1890" s="17" t="s">
        <v>234</v>
      </c>
      <c r="BM1890" s="192" t="s">
        <v>2852</v>
      </c>
    </row>
    <row r="1891" spans="1:65" s="13" customFormat="1" ht="11.25">
      <c r="B1891" s="194"/>
      <c r="C1891" s="195"/>
      <c r="D1891" s="196" t="s">
        <v>162</v>
      </c>
      <c r="E1891" s="197" t="s">
        <v>1</v>
      </c>
      <c r="F1891" s="198" t="s">
        <v>259</v>
      </c>
      <c r="G1891" s="195"/>
      <c r="H1891" s="197" t="s">
        <v>1</v>
      </c>
      <c r="I1891" s="199"/>
      <c r="J1891" s="195"/>
      <c r="K1891" s="195"/>
      <c r="L1891" s="200"/>
      <c r="M1891" s="201"/>
      <c r="N1891" s="202"/>
      <c r="O1891" s="202"/>
      <c r="P1891" s="202"/>
      <c r="Q1891" s="202"/>
      <c r="R1891" s="202"/>
      <c r="S1891" s="202"/>
      <c r="T1891" s="203"/>
      <c r="AT1891" s="204" t="s">
        <v>162</v>
      </c>
      <c r="AU1891" s="204" t="s">
        <v>84</v>
      </c>
      <c r="AV1891" s="13" t="s">
        <v>82</v>
      </c>
      <c r="AW1891" s="13" t="s">
        <v>32</v>
      </c>
      <c r="AX1891" s="13" t="s">
        <v>77</v>
      </c>
      <c r="AY1891" s="204" t="s">
        <v>150</v>
      </c>
    </row>
    <row r="1892" spans="1:65" s="14" customFormat="1" ht="11.25">
      <c r="B1892" s="205"/>
      <c r="C1892" s="206"/>
      <c r="D1892" s="196" t="s">
        <v>162</v>
      </c>
      <c r="E1892" s="207" t="s">
        <v>1</v>
      </c>
      <c r="F1892" s="208" t="s">
        <v>1228</v>
      </c>
      <c r="G1892" s="206"/>
      <c r="H1892" s="209">
        <v>5.35</v>
      </c>
      <c r="I1892" s="210"/>
      <c r="J1892" s="206"/>
      <c r="K1892" s="206"/>
      <c r="L1892" s="211"/>
      <c r="M1892" s="212"/>
      <c r="N1892" s="213"/>
      <c r="O1892" s="213"/>
      <c r="P1892" s="213"/>
      <c r="Q1892" s="213"/>
      <c r="R1892" s="213"/>
      <c r="S1892" s="213"/>
      <c r="T1892" s="214"/>
      <c r="AT1892" s="215" t="s">
        <v>162</v>
      </c>
      <c r="AU1892" s="215" t="s">
        <v>84</v>
      </c>
      <c r="AV1892" s="14" t="s">
        <v>84</v>
      </c>
      <c r="AW1892" s="14" t="s">
        <v>32</v>
      </c>
      <c r="AX1892" s="14" t="s">
        <v>77</v>
      </c>
      <c r="AY1892" s="215" t="s">
        <v>150</v>
      </c>
    </row>
    <row r="1893" spans="1:65" s="13" customFormat="1" ht="11.25">
      <c r="B1893" s="194"/>
      <c r="C1893" s="195"/>
      <c r="D1893" s="196" t="s">
        <v>162</v>
      </c>
      <c r="E1893" s="197" t="s">
        <v>1</v>
      </c>
      <c r="F1893" s="198" t="s">
        <v>257</v>
      </c>
      <c r="G1893" s="195"/>
      <c r="H1893" s="197" t="s">
        <v>1</v>
      </c>
      <c r="I1893" s="199"/>
      <c r="J1893" s="195"/>
      <c r="K1893" s="195"/>
      <c r="L1893" s="200"/>
      <c r="M1893" s="201"/>
      <c r="N1893" s="202"/>
      <c r="O1893" s="202"/>
      <c r="P1893" s="202"/>
      <c r="Q1893" s="202"/>
      <c r="R1893" s="202"/>
      <c r="S1893" s="202"/>
      <c r="T1893" s="203"/>
      <c r="AT1893" s="204" t="s">
        <v>162</v>
      </c>
      <c r="AU1893" s="204" t="s">
        <v>84</v>
      </c>
      <c r="AV1893" s="13" t="s">
        <v>82</v>
      </c>
      <c r="AW1893" s="13" t="s">
        <v>32</v>
      </c>
      <c r="AX1893" s="13" t="s">
        <v>77</v>
      </c>
      <c r="AY1893" s="204" t="s">
        <v>150</v>
      </c>
    </row>
    <row r="1894" spans="1:65" s="14" customFormat="1" ht="11.25">
      <c r="B1894" s="205"/>
      <c r="C1894" s="206"/>
      <c r="D1894" s="196" t="s">
        <v>162</v>
      </c>
      <c r="E1894" s="207" t="s">
        <v>1</v>
      </c>
      <c r="F1894" s="208" t="s">
        <v>2853</v>
      </c>
      <c r="G1894" s="206"/>
      <c r="H1894" s="209">
        <v>3.2</v>
      </c>
      <c r="I1894" s="210"/>
      <c r="J1894" s="206"/>
      <c r="K1894" s="206"/>
      <c r="L1894" s="211"/>
      <c r="M1894" s="212"/>
      <c r="N1894" s="213"/>
      <c r="O1894" s="213"/>
      <c r="P1894" s="213"/>
      <c r="Q1894" s="213"/>
      <c r="R1894" s="213"/>
      <c r="S1894" s="213"/>
      <c r="T1894" s="214"/>
      <c r="AT1894" s="215" t="s">
        <v>162</v>
      </c>
      <c r="AU1894" s="215" t="s">
        <v>84</v>
      </c>
      <c r="AV1894" s="14" t="s">
        <v>84</v>
      </c>
      <c r="AW1894" s="14" t="s">
        <v>32</v>
      </c>
      <c r="AX1894" s="14" t="s">
        <v>77</v>
      </c>
      <c r="AY1894" s="215" t="s">
        <v>150</v>
      </c>
    </row>
    <row r="1895" spans="1:65" s="13" customFormat="1" ht="11.25">
      <c r="B1895" s="194"/>
      <c r="C1895" s="195"/>
      <c r="D1895" s="196" t="s">
        <v>162</v>
      </c>
      <c r="E1895" s="197" t="s">
        <v>1</v>
      </c>
      <c r="F1895" s="198" t="s">
        <v>1048</v>
      </c>
      <c r="G1895" s="195"/>
      <c r="H1895" s="197" t="s">
        <v>1</v>
      </c>
      <c r="I1895" s="199"/>
      <c r="J1895" s="195"/>
      <c r="K1895" s="195"/>
      <c r="L1895" s="200"/>
      <c r="M1895" s="201"/>
      <c r="N1895" s="202"/>
      <c r="O1895" s="202"/>
      <c r="P1895" s="202"/>
      <c r="Q1895" s="202"/>
      <c r="R1895" s="202"/>
      <c r="S1895" s="202"/>
      <c r="T1895" s="203"/>
      <c r="AT1895" s="204" t="s">
        <v>162</v>
      </c>
      <c r="AU1895" s="204" t="s">
        <v>84</v>
      </c>
      <c r="AV1895" s="13" t="s">
        <v>82</v>
      </c>
      <c r="AW1895" s="13" t="s">
        <v>32</v>
      </c>
      <c r="AX1895" s="13" t="s">
        <v>77</v>
      </c>
      <c r="AY1895" s="204" t="s">
        <v>150</v>
      </c>
    </row>
    <row r="1896" spans="1:65" s="14" customFormat="1" ht="11.25">
      <c r="B1896" s="205"/>
      <c r="C1896" s="206"/>
      <c r="D1896" s="196" t="s">
        <v>162</v>
      </c>
      <c r="E1896" s="207" t="s">
        <v>1</v>
      </c>
      <c r="F1896" s="208" t="s">
        <v>1049</v>
      </c>
      <c r="G1896" s="206"/>
      <c r="H1896" s="209">
        <v>9.15</v>
      </c>
      <c r="I1896" s="210"/>
      <c r="J1896" s="206"/>
      <c r="K1896" s="206"/>
      <c r="L1896" s="211"/>
      <c r="M1896" s="212"/>
      <c r="N1896" s="213"/>
      <c r="O1896" s="213"/>
      <c r="P1896" s="213"/>
      <c r="Q1896" s="213"/>
      <c r="R1896" s="213"/>
      <c r="S1896" s="213"/>
      <c r="T1896" s="214"/>
      <c r="AT1896" s="215" t="s">
        <v>162</v>
      </c>
      <c r="AU1896" s="215" t="s">
        <v>84</v>
      </c>
      <c r="AV1896" s="14" t="s">
        <v>84</v>
      </c>
      <c r="AW1896" s="14" t="s">
        <v>32</v>
      </c>
      <c r="AX1896" s="14" t="s">
        <v>77</v>
      </c>
      <c r="AY1896" s="215" t="s">
        <v>150</v>
      </c>
    </row>
    <row r="1897" spans="1:65" s="13" customFormat="1" ht="11.25">
      <c r="B1897" s="194"/>
      <c r="C1897" s="195"/>
      <c r="D1897" s="196" t="s">
        <v>162</v>
      </c>
      <c r="E1897" s="197" t="s">
        <v>1</v>
      </c>
      <c r="F1897" s="198" t="s">
        <v>770</v>
      </c>
      <c r="G1897" s="195"/>
      <c r="H1897" s="197" t="s">
        <v>1</v>
      </c>
      <c r="I1897" s="199"/>
      <c r="J1897" s="195"/>
      <c r="K1897" s="195"/>
      <c r="L1897" s="200"/>
      <c r="M1897" s="201"/>
      <c r="N1897" s="202"/>
      <c r="O1897" s="202"/>
      <c r="P1897" s="202"/>
      <c r="Q1897" s="202"/>
      <c r="R1897" s="202"/>
      <c r="S1897" s="202"/>
      <c r="T1897" s="203"/>
      <c r="AT1897" s="204" t="s">
        <v>162</v>
      </c>
      <c r="AU1897" s="204" t="s">
        <v>84</v>
      </c>
      <c r="AV1897" s="13" t="s">
        <v>82</v>
      </c>
      <c r="AW1897" s="13" t="s">
        <v>32</v>
      </c>
      <c r="AX1897" s="13" t="s">
        <v>77</v>
      </c>
      <c r="AY1897" s="204" t="s">
        <v>150</v>
      </c>
    </row>
    <row r="1898" spans="1:65" s="14" customFormat="1" ht="11.25">
      <c r="B1898" s="205"/>
      <c r="C1898" s="206"/>
      <c r="D1898" s="196" t="s">
        <v>162</v>
      </c>
      <c r="E1898" s="207" t="s">
        <v>1</v>
      </c>
      <c r="F1898" s="208" t="s">
        <v>1028</v>
      </c>
      <c r="G1898" s="206"/>
      <c r="H1898" s="209">
        <v>4.93</v>
      </c>
      <c r="I1898" s="210"/>
      <c r="J1898" s="206"/>
      <c r="K1898" s="206"/>
      <c r="L1898" s="211"/>
      <c r="M1898" s="212"/>
      <c r="N1898" s="213"/>
      <c r="O1898" s="213"/>
      <c r="P1898" s="213"/>
      <c r="Q1898" s="213"/>
      <c r="R1898" s="213"/>
      <c r="S1898" s="213"/>
      <c r="T1898" s="214"/>
      <c r="AT1898" s="215" t="s">
        <v>162</v>
      </c>
      <c r="AU1898" s="215" t="s">
        <v>84</v>
      </c>
      <c r="AV1898" s="14" t="s">
        <v>84</v>
      </c>
      <c r="AW1898" s="14" t="s">
        <v>32</v>
      </c>
      <c r="AX1898" s="14" t="s">
        <v>77</v>
      </c>
      <c r="AY1898" s="215" t="s">
        <v>150</v>
      </c>
    </row>
    <row r="1899" spans="1:65" s="13" customFormat="1" ht="11.25">
      <c r="B1899" s="194"/>
      <c r="C1899" s="195"/>
      <c r="D1899" s="196" t="s">
        <v>162</v>
      </c>
      <c r="E1899" s="197" t="s">
        <v>1</v>
      </c>
      <c r="F1899" s="198" t="s">
        <v>619</v>
      </c>
      <c r="G1899" s="195"/>
      <c r="H1899" s="197" t="s">
        <v>1</v>
      </c>
      <c r="I1899" s="199"/>
      <c r="J1899" s="195"/>
      <c r="K1899" s="195"/>
      <c r="L1899" s="200"/>
      <c r="M1899" s="201"/>
      <c r="N1899" s="202"/>
      <c r="O1899" s="202"/>
      <c r="P1899" s="202"/>
      <c r="Q1899" s="202"/>
      <c r="R1899" s="202"/>
      <c r="S1899" s="202"/>
      <c r="T1899" s="203"/>
      <c r="AT1899" s="204" t="s">
        <v>162</v>
      </c>
      <c r="AU1899" s="204" t="s">
        <v>84</v>
      </c>
      <c r="AV1899" s="13" t="s">
        <v>82</v>
      </c>
      <c r="AW1899" s="13" t="s">
        <v>32</v>
      </c>
      <c r="AX1899" s="13" t="s">
        <v>77</v>
      </c>
      <c r="AY1899" s="204" t="s">
        <v>150</v>
      </c>
    </row>
    <row r="1900" spans="1:65" s="14" customFormat="1" ht="11.25">
      <c r="B1900" s="205"/>
      <c r="C1900" s="206"/>
      <c r="D1900" s="196" t="s">
        <v>162</v>
      </c>
      <c r="E1900" s="207" t="s">
        <v>1</v>
      </c>
      <c r="F1900" s="208" t="s">
        <v>2824</v>
      </c>
      <c r="G1900" s="206"/>
      <c r="H1900" s="209">
        <v>5.1100000000000003</v>
      </c>
      <c r="I1900" s="210"/>
      <c r="J1900" s="206"/>
      <c r="K1900" s="206"/>
      <c r="L1900" s="211"/>
      <c r="M1900" s="212"/>
      <c r="N1900" s="213"/>
      <c r="O1900" s="213"/>
      <c r="P1900" s="213"/>
      <c r="Q1900" s="213"/>
      <c r="R1900" s="213"/>
      <c r="S1900" s="213"/>
      <c r="T1900" s="214"/>
      <c r="AT1900" s="215" t="s">
        <v>162</v>
      </c>
      <c r="AU1900" s="215" t="s">
        <v>84</v>
      </c>
      <c r="AV1900" s="14" t="s">
        <v>84</v>
      </c>
      <c r="AW1900" s="14" t="s">
        <v>32</v>
      </c>
      <c r="AX1900" s="14" t="s">
        <v>77</v>
      </c>
      <c r="AY1900" s="215" t="s">
        <v>150</v>
      </c>
    </row>
    <row r="1901" spans="1:65" s="15" customFormat="1" ht="11.25">
      <c r="B1901" s="216"/>
      <c r="C1901" s="217"/>
      <c r="D1901" s="196" t="s">
        <v>162</v>
      </c>
      <c r="E1901" s="218" t="s">
        <v>1</v>
      </c>
      <c r="F1901" s="219" t="s">
        <v>166</v>
      </c>
      <c r="G1901" s="217"/>
      <c r="H1901" s="220">
        <v>27.740000000000002</v>
      </c>
      <c r="I1901" s="221"/>
      <c r="J1901" s="217"/>
      <c r="K1901" s="217"/>
      <c r="L1901" s="222"/>
      <c r="M1901" s="223"/>
      <c r="N1901" s="224"/>
      <c r="O1901" s="224"/>
      <c r="P1901" s="224"/>
      <c r="Q1901" s="224"/>
      <c r="R1901" s="224"/>
      <c r="S1901" s="224"/>
      <c r="T1901" s="225"/>
      <c r="AT1901" s="226" t="s">
        <v>162</v>
      </c>
      <c r="AU1901" s="226" t="s">
        <v>84</v>
      </c>
      <c r="AV1901" s="15" t="s">
        <v>157</v>
      </c>
      <c r="AW1901" s="15" t="s">
        <v>32</v>
      </c>
      <c r="AX1901" s="15" t="s">
        <v>82</v>
      </c>
      <c r="AY1901" s="226" t="s">
        <v>150</v>
      </c>
    </row>
    <row r="1902" spans="1:65" s="2" customFormat="1" ht="33" customHeight="1">
      <c r="A1902" s="34"/>
      <c r="B1902" s="35"/>
      <c r="C1902" s="181" t="s">
        <v>2854</v>
      </c>
      <c r="D1902" s="181" t="s">
        <v>152</v>
      </c>
      <c r="E1902" s="182" t="s">
        <v>2855</v>
      </c>
      <c r="F1902" s="183" t="s">
        <v>2856</v>
      </c>
      <c r="G1902" s="184" t="s">
        <v>155</v>
      </c>
      <c r="H1902" s="185">
        <v>43.12</v>
      </c>
      <c r="I1902" s="186"/>
      <c r="J1902" s="187">
        <f>ROUND(I1902*H1902,2)</f>
        <v>0</v>
      </c>
      <c r="K1902" s="183" t="s">
        <v>156</v>
      </c>
      <c r="L1902" s="39"/>
      <c r="M1902" s="188" t="s">
        <v>1</v>
      </c>
      <c r="N1902" s="189" t="s">
        <v>42</v>
      </c>
      <c r="O1902" s="71"/>
      <c r="P1902" s="190">
        <f>O1902*H1902</f>
        <v>0</v>
      </c>
      <c r="Q1902" s="190">
        <v>6.0000000000000001E-3</v>
      </c>
      <c r="R1902" s="190">
        <f>Q1902*H1902</f>
        <v>0.25872000000000001</v>
      </c>
      <c r="S1902" s="190">
        <v>0</v>
      </c>
      <c r="T1902" s="191">
        <f>S1902*H1902</f>
        <v>0</v>
      </c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  <c r="AE1902" s="34"/>
      <c r="AR1902" s="192" t="s">
        <v>234</v>
      </c>
      <c r="AT1902" s="192" t="s">
        <v>152</v>
      </c>
      <c r="AU1902" s="192" t="s">
        <v>84</v>
      </c>
      <c r="AY1902" s="17" t="s">
        <v>150</v>
      </c>
      <c r="BE1902" s="193">
        <f>IF(N1902="základní",J1902,0)</f>
        <v>0</v>
      </c>
      <c r="BF1902" s="193">
        <f>IF(N1902="snížená",J1902,0)</f>
        <v>0</v>
      </c>
      <c r="BG1902" s="193">
        <f>IF(N1902="zákl. přenesená",J1902,0)</f>
        <v>0</v>
      </c>
      <c r="BH1902" s="193">
        <f>IF(N1902="sníž. přenesená",J1902,0)</f>
        <v>0</v>
      </c>
      <c r="BI1902" s="193">
        <f>IF(N1902="nulová",J1902,0)</f>
        <v>0</v>
      </c>
      <c r="BJ1902" s="17" t="s">
        <v>82</v>
      </c>
      <c r="BK1902" s="193">
        <f>ROUND(I1902*H1902,2)</f>
        <v>0</v>
      </c>
      <c r="BL1902" s="17" t="s">
        <v>234</v>
      </c>
      <c r="BM1902" s="192" t="s">
        <v>2857</v>
      </c>
    </row>
    <row r="1903" spans="1:65" s="13" customFormat="1" ht="11.25">
      <c r="B1903" s="194"/>
      <c r="C1903" s="195"/>
      <c r="D1903" s="196" t="s">
        <v>162</v>
      </c>
      <c r="E1903" s="197" t="s">
        <v>1</v>
      </c>
      <c r="F1903" s="198" t="s">
        <v>257</v>
      </c>
      <c r="G1903" s="195"/>
      <c r="H1903" s="197" t="s">
        <v>1</v>
      </c>
      <c r="I1903" s="199"/>
      <c r="J1903" s="195"/>
      <c r="K1903" s="195"/>
      <c r="L1903" s="200"/>
      <c r="M1903" s="201"/>
      <c r="N1903" s="202"/>
      <c r="O1903" s="202"/>
      <c r="P1903" s="202"/>
      <c r="Q1903" s="202"/>
      <c r="R1903" s="202"/>
      <c r="S1903" s="202"/>
      <c r="T1903" s="203"/>
      <c r="AT1903" s="204" t="s">
        <v>162</v>
      </c>
      <c r="AU1903" s="204" t="s">
        <v>84</v>
      </c>
      <c r="AV1903" s="13" t="s">
        <v>82</v>
      </c>
      <c r="AW1903" s="13" t="s">
        <v>32</v>
      </c>
      <c r="AX1903" s="13" t="s">
        <v>77</v>
      </c>
      <c r="AY1903" s="204" t="s">
        <v>150</v>
      </c>
    </row>
    <row r="1904" spans="1:65" s="14" customFormat="1" ht="11.25">
      <c r="B1904" s="205"/>
      <c r="C1904" s="206"/>
      <c r="D1904" s="196" t="s">
        <v>162</v>
      </c>
      <c r="E1904" s="207" t="s">
        <v>1</v>
      </c>
      <c r="F1904" s="208" t="s">
        <v>1227</v>
      </c>
      <c r="G1904" s="206"/>
      <c r="H1904" s="209">
        <v>13.38</v>
      </c>
      <c r="I1904" s="210"/>
      <c r="J1904" s="206"/>
      <c r="K1904" s="206"/>
      <c r="L1904" s="211"/>
      <c r="M1904" s="212"/>
      <c r="N1904" s="213"/>
      <c r="O1904" s="213"/>
      <c r="P1904" s="213"/>
      <c r="Q1904" s="213"/>
      <c r="R1904" s="213"/>
      <c r="S1904" s="213"/>
      <c r="T1904" s="214"/>
      <c r="AT1904" s="215" t="s">
        <v>162</v>
      </c>
      <c r="AU1904" s="215" t="s">
        <v>84</v>
      </c>
      <c r="AV1904" s="14" t="s">
        <v>84</v>
      </c>
      <c r="AW1904" s="14" t="s">
        <v>32</v>
      </c>
      <c r="AX1904" s="14" t="s">
        <v>77</v>
      </c>
      <c r="AY1904" s="215" t="s">
        <v>150</v>
      </c>
    </row>
    <row r="1905" spans="1:65" s="13" customFormat="1" ht="11.25">
      <c r="B1905" s="194"/>
      <c r="C1905" s="195"/>
      <c r="D1905" s="196" t="s">
        <v>162</v>
      </c>
      <c r="E1905" s="197" t="s">
        <v>1</v>
      </c>
      <c r="F1905" s="198" t="s">
        <v>259</v>
      </c>
      <c r="G1905" s="195"/>
      <c r="H1905" s="197" t="s">
        <v>1</v>
      </c>
      <c r="I1905" s="199"/>
      <c r="J1905" s="195"/>
      <c r="K1905" s="195"/>
      <c r="L1905" s="200"/>
      <c r="M1905" s="201"/>
      <c r="N1905" s="202"/>
      <c r="O1905" s="202"/>
      <c r="P1905" s="202"/>
      <c r="Q1905" s="202"/>
      <c r="R1905" s="202"/>
      <c r="S1905" s="202"/>
      <c r="T1905" s="203"/>
      <c r="AT1905" s="204" t="s">
        <v>162</v>
      </c>
      <c r="AU1905" s="204" t="s">
        <v>84</v>
      </c>
      <c r="AV1905" s="13" t="s">
        <v>82</v>
      </c>
      <c r="AW1905" s="13" t="s">
        <v>32</v>
      </c>
      <c r="AX1905" s="13" t="s">
        <v>77</v>
      </c>
      <c r="AY1905" s="204" t="s">
        <v>150</v>
      </c>
    </row>
    <row r="1906" spans="1:65" s="14" customFormat="1" ht="11.25">
      <c r="B1906" s="205"/>
      <c r="C1906" s="206"/>
      <c r="D1906" s="196" t="s">
        <v>162</v>
      </c>
      <c r="E1906" s="207" t="s">
        <v>1</v>
      </c>
      <c r="F1906" s="208" t="s">
        <v>1228</v>
      </c>
      <c r="G1906" s="206"/>
      <c r="H1906" s="209">
        <v>5.35</v>
      </c>
      <c r="I1906" s="210"/>
      <c r="J1906" s="206"/>
      <c r="K1906" s="206"/>
      <c r="L1906" s="211"/>
      <c r="M1906" s="212"/>
      <c r="N1906" s="213"/>
      <c r="O1906" s="213"/>
      <c r="P1906" s="213"/>
      <c r="Q1906" s="213"/>
      <c r="R1906" s="213"/>
      <c r="S1906" s="213"/>
      <c r="T1906" s="214"/>
      <c r="AT1906" s="215" t="s">
        <v>162</v>
      </c>
      <c r="AU1906" s="215" t="s">
        <v>84</v>
      </c>
      <c r="AV1906" s="14" t="s">
        <v>84</v>
      </c>
      <c r="AW1906" s="14" t="s">
        <v>32</v>
      </c>
      <c r="AX1906" s="14" t="s">
        <v>77</v>
      </c>
      <c r="AY1906" s="215" t="s">
        <v>150</v>
      </c>
    </row>
    <row r="1907" spans="1:65" s="13" customFormat="1" ht="11.25">
      <c r="B1907" s="194"/>
      <c r="C1907" s="195"/>
      <c r="D1907" s="196" t="s">
        <v>162</v>
      </c>
      <c r="E1907" s="197" t="s">
        <v>1</v>
      </c>
      <c r="F1907" s="198" t="s">
        <v>1048</v>
      </c>
      <c r="G1907" s="195"/>
      <c r="H1907" s="197" t="s">
        <v>1</v>
      </c>
      <c r="I1907" s="199"/>
      <c r="J1907" s="195"/>
      <c r="K1907" s="195"/>
      <c r="L1907" s="200"/>
      <c r="M1907" s="201"/>
      <c r="N1907" s="202"/>
      <c r="O1907" s="202"/>
      <c r="P1907" s="202"/>
      <c r="Q1907" s="202"/>
      <c r="R1907" s="202"/>
      <c r="S1907" s="202"/>
      <c r="T1907" s="203"/>
      <c r="AT1907" s="204" t="s">
        <v>162</v>
      </c>
      <c r="AU1907" s="204" t="s">
        <v>84</v>
      </c>
      <c r="AV1907" s="13" t="s">
        <v>82</v>
      </c>
      <c r="AW1907" s="13" t="s">
        <v>32</v>
      </c>
      <c r="AX1907" s="13" t="s">
        <v>77</v>
      </c>
      <c r="AY1907" s="204" t="s">
        <v>150</v>
      </c>
    </row>
    <row r="1908" spans="1:65" s="14" customFormat="1" ht="11.25">
      <c r="B1908" s="205"/>
      <c r="C1908" s="206"/>
      <c r="D1908" s="196" t="s">
        <v>162</v>
      </c>
      <c r="E1908" s="207" t="s">
        <v>1</v>
      </c>
      <c r="F1908" s="208" t="s">
        <v>1049</v>
      </c>
      <c r="G1908" s="206"/>
      <c r="H1908" s="209">
        <v>9.15</v>
      </c>
      <c r="I1908" s="210"/>
      <c r="J1908" s="206"/>
      <c r="K1908" s="206"/>
      <c r="L1908" s="211"/>
      <c r="M1908" s="212"/>
      <c r="N1908" s="213"/>
      <c r="O1908" s="213"/>
      <c r="P1908" s="213"/>
      <c r="Q1908" s="213"/>
      <c r="R1908" s="213"/>
      <c r="S1908" s="213"/>
      <c r="T1908" s="214"/>
      <c r="AT1908" s="215" t="s">
        <v>162</v>
      </c>
      <c r="AU1908" s="215" t="s">
        <v>84</v>
      </c>
      <c r="AV1908" s="14" t="s">
        <v>84</v>
      </c>
      <c r="AW1908" s="14" t="s">
        <v>32</v>
      </c>
      <c r="AX1908" s="14" t="s">
        <v>77</v>
      </c>
      <c r="AY1908" s="215" t="s">
        <v>150</v>
      </c>
    </row>
    <row r="1909" spans="1:65" s="13" customFormat="1" ht="11.25">
      <c r="B1909" s="194"/>
      <c r="C1909" s="195"/>
      <c r="D1909" s="196" t="s">
        <v>162</v>
      </c>
      <c r="E1909" s="197" t="s">
        <v>1</v>
      </c>
      <c r="F1909" s="198" t="s">
        <v>716</v>
      </c>
      <c r="G1909" s="195"/>
      <c r="H1909" s="197" t="s">
        <v>1</v>
      </c>
      <c r="I1909" s="199"/>
      <c r="J1909" s="195"/>
      <c r="K1909" s="195"/>
      <c r="L1909" s="200"/>
      <c r="M1909" s="201"/>
      <c r="N1909" s="202"/>
      <c r="O1909" s="202"/>
      <c r="P1909" s="202"/>
      <c r="Q1909" s="202"/>
      <c r="R1909" s="202"/>
      <c r="S1909" s="202"/>
      <c r="T1909" s="203"/>
      <c r="AT1909" s="204" t="s">
        <v>162</v>
      </c>
      <c r="AU1909" s="204" t="s">
        <v>84</v>
      </c>
      <c r="AV1909" s="13" t="s">
        <v>82</v>
      </c>
      <c r="AW1909" s="13" t="s">
        <v>32</v>
      </c>
      <c r="AX1909" s="13" t="s">
        <v>77</v>
      </c>
      <c r="AY1909" s="204" t="s">
        <v>150</v>
      </c>
    </row>
    <row r="1910" spans="1:65" s="14" customFormat="1" ht="11.25">
      <c r="B1910" s="205"/>
      <c r="C1910" s="206"/>
      <c r="D1910" s="196" t="s">
        <v>162</v>
      </c>
      <c r="E1910" s="207" t="s">
        <v>1</v>
      </c>
      <c r="F1910" s="208" t="s">
        <v>749</v>
      </c>
      <c r="G1910" s="206"/>
      <c r="H1910" s="209">
        <v>5.2</v>
      </c>
      <c r="I1910" s="210"/>
      <c r="J1910" s="206"/>
      <c r="K1910" s="206"/>
      <c r="L1910" s="211"/>
      <c r="M1910" s="212"/>
      <c r="N1910" s="213"/>
      <c r="O1910" s="213"/>
      <c r="P1910" s="213"/>
      <c r="Q1910" s="213"/>
      <c r="R1910" s="213"/>
      <c r="S1910" s="213"/>
      <c r="T1910" s="214"/>
      <c r="AT1910" s="215" t="s">
        <v>162</v>
      </c>
      <c r="AU1910" s="215" t="s">
        <v>84</v>
      </c>
      <c r="AV1910" s="14" t="s">
        <v>84</v>
      </c>
      <c r="AW1910" s="14" t="s">
        <v>32</v>
      </c>
      <c r="AX1910" s="14" t="s">
        <v>77</v>
      </c>
      <c r="AY1910" s="215" t="s">
        <v>150</v>
      </c>
    </row>
    <row r="1911" spans="1:65" s="13" customFormat="1" ht="11.25">
      <c r="B1911" s="194"/>
      <c r="C1911" s="195"/>
      <c r="D1911" s="196" t="s">
        <v>162</v>
      </c>
      <c r="E1911" s="197" t="s">
        <v>1</v>
      </c>
      <c r="F1911" s="198" t="s">
        <v>619</v>
      </c>
      <c r="G1911" s="195"/>
      <c r="H1911" s="197" t="s">
        <v>1</v>
      </c>
      <c r="I1911" s="199"/>
      <c r="J1911" s="195"/>
      <c r="K1911" s="195"/>
      <c r="L1911" s="200"/>
      <c r="M1911" s="201"/>
      <c r="N1911" s="202"/>
      <c r="O1911" s="202"/>
      <c r="P1911" s="202"/>
      <c r="Q1911" s="202"/>
      <c r="R1911" s="202"/>
      <c r="S1911" s="202"/>
      <c r="T1911" s="203"/>
      <c r="AT1911" s="204" t="s">
        <v>162</v>
      </c>
      <c r="AU1911" s="204" t="s">
        <v>84</v>
      </c>
      <c r="AV1911" s="13" t="s">
        <v>82</v>
      </c>
      <c r="AW1911" s="13" t="s">
        <v>32</v>
      </c>
      <c r="AX1911" s="13" t="s">
        <v>77</v>
      </c>
      <c r="AY1911" s="204" t="s">
        <v>150</v>
      </c>
    </row>
    <row r="1912" spans="1:65" s="14" customFormat="1" ht="11.25">
      <c r="B1912" s="205"/>
      <c r="C1912" s="206"/>
      <c r="D1912" s="196" t="s">
        <v>162</v>
      </c>
      <c r="E1912" s="207" t="s">
        <v>1</v>
      </c>
      <c r="F1912" s="208" t="s">
        <v>2824</v>
      </c>
      <c r="G1912" s="206"/>
      <c r="H1912" s="209">
        <v>5.1100000000000003</v>
      </c>
      <c r="I1912" s="210"/>
      <c r="J1912" s="206"/>
      <c r="K1912" s="206"/>
      <c r="L1912" s="211"/>
      <c r="M1912" s="212"/>
      <c r="N1912" s="213"/>
      <c r="O1912" s="213"/>
      <c r="P1912" s="213"/>
      <c r="Q1912" s="213"/>
      <c r="R1912" s="213"/>
      <c r="S1912" s="213"/>
      <c r="T1912" s="214"/>
      <c r="AT1912" s="215" t="s">
        <v>162</v>
      </c>
      <c r="AU1912" s="215" t="s">
        <v>84</v>
      </c>
      <c r="AV1912" s="14" t="s">
        <v>84</v>
      </c>
      <c r="AW1912" s="14" t="s">
        <v>32</v>
      </c>
      <c r="AX1912" s="14" t="s">
        <v>77</v>
      </c>
      <c r="AY1912" s="215" t="s">
        <v>150</v>
      </c>
    </row>
    <row r="1913" spans="1:65" s="13" customFormat="1" ht="11.25">
      <c r="B1913" s="194"/>
      <c r="C1913" s="195"/>
      <c r="D1913" s="196" t="s">
        <v>162</v>
      </c>
      <c r="E1913" s="197" t="s">
        <v>1</v>
      </c>
      <c r="F1913" s="198" t="s">
        <v>2825</v>
      </c>
      <c r="G1913" s="195"/>
      <c r="H1913" s="197" t="s">
        <v>1</v>
      </c>
      <c r="I1913" s="199"/>
      <c r="J1913" s="195"/>
      <c r="K1913" s="195"/>
      <c r="L1913" s="200"/>
      <c r="M1913" s="201"/>
      <c r="N1913" s="202"/>
      <c r="O1913" s="202"/>
      <c r="P1913" s="202"/>
      <c r="Q1913" s="202"/>
      <c r="R1913" s="202"/>
      <c r="S1913" s="202"/>
      <c r="T1913" s="203"/>
      <c r="AT1913" s="204" t="s">
        <v>162</v>
      </c>
      <c r="AU1913" s="204" t="s">
        <v>84</v>
      </c>
      <c r="AV1913" s="13" t="s">
        <v>82</v>
      </c>
      <c r="AW1913" s="13" t="s">
        <v>32</v>
      </c>
      <c r="AX1913" s="13" t="s">
        <v>77</v>
      </c>
      <c r="AY1913" s="204" t="s">
        <v>150</v>
      </c>
    </row>
    <row r="1914" spans="1:65" s="14" customFormat="1" ht="11.25">
      <c r="B1914" s="205"/>
      <c r="C1914" s="206"/>
      <c r="D1914" s="196" t="s">
        <v>162</v>
      </c>
      <c r="E1914" s="207" t="s">
        <v>1</v>
      </c>
      <c r="F1914" s="208" t="s">
        <v>1028</v>
      </c>
      <c r="G1914" s="206"/>
      <c r="H1914" s="209">
        <v>4.93</v>
      </c>
      <c r="I1914" s="210"/>
      <c r="J1914" s="206"/>
      <c r="K1914" s="206"/>
      <c r="L1914" s="211"/>
      <c r="M1914" s="212"/>
      <c r="N1914" s="213"/>
      <c r="O1914" s="213"/>
      <c r="P1914" s="213"/>
      <c r="Q1914" s="213"/>
      <c r="R1914" s="213"/>
      <c r="S1914" s="213"/>
      <c r="T1914" s="214"/>
      <c r="AT1914" s="215" t="s">
        <v>162</v>
      </c>
      <c r="AU1914" s="215" t="s">
        <v>84</v>
      </c>
      <c r="AV1914" s="14" t="s">
        <v>84</v>
      </c>
      <c r="AW1914" s="14" t="s">
        <v>32</v>
      </c>
      <c r="AX1914" s="14" t="s">
        <v>77</v>
      </c>
      <c r="AY1914" s="215" t="s">
        <v>150</v>
      </c>
    </row>
    <row r="1915" spans="1:65" s="15" customFormat="1" ht="11.25">
      <c r="B1915" s="216"/>
      <c r="C1915" s="217"/>
      <c r="D1915" s="196" t="s">
        <v>162</v>
      </c>
      <c r="E1915" s="218" t="s">
        <v>1</v>
      </c>
      <c r="F1915" s="219" t="s">
        <v>166</v>
      </c>
      <c r="G1915" s="217"/>
      <c r="H1915" s="220">
        <v>43.120000000000005</v>
      </c>
      <c r="I1915" s="221"/>
      <c r="J1915" s="217"/>
      <c r="K1915" s="217"/>
      <c r="L1915" s="222"/>
      <c r="M1915" s="223"/>
      <c r="N1915" s="224"/>
      <c r="O1915" s="224"/>
      <c r="P1915" s="224"/>
      <c r="Q1915" s="224"/>
      <c r="R1915" s="224"/>
      <c r="S1915" s="224"/>
      <c r="T1915" s="225"/>
      <c r="AT1915" s="226" t="s">
        <v>162</v>
      </c>
      <c r="AU1915" s="226" t="s">
        <v>84</v>
      </c>
      <c r="AV1915" s="15" t="s">
        <v>157</v>
      </c>
      <c r="AW1915" s="15" t="s">
        <v>32</v>
      </c>
      <c r="AX1915" s="15" t="s">
        <v>82</v>
      </c>
      <c r="AY1915" s="226" t="s">
        <v>150</v>
      </c>
    </row>
    <row r="1916" spans="1:65" s="2" customFormat="1" ht="33" customHeight="1">
      <c r="A1916" s="34"/>
      <c r="B1916" s="35"/>
      <c r="C1916" s="227" t="s">
        <v>2858</v>
      </c>
      <c r="D1916" s="227" t="s">
        <v>224</v>
      </c>
      <c r="E1916" s="228" t="s">
        <v>2845</v>
      </c>
      <c r="F1916" s="229" t="s">
        <v>2846</v>
      </c>
      <c r="G1916" s="230" t="s">
        <v>155</v>
      </c>
      <c r="H1916" s="231">
        <v>47.432000000000002</v>
      </c>
      <c r="I1916" s="232"/>
      <c r="J1916" s="233">
        <f>ROUND(I1916*H1916,2)</f>
        <v>0</v>
      </c>
      <c r="K1916" s="229" t="s">
        <v>156</v>
      </c>
      <c r="L1916" s="234"/>
      <c r="M1916" s="235" t="s">
        <v>1</v>
      </c>
      <c r="N1916" s="236" t="s">
        <v>42</v>
      </c>
      <c r="O1916" s="71"/>
      <c r="P1916" s="190">
        <f>O1916*H1916</f>
        <v>0</v>
      </c>
      <c r="Q1916" s="190">
        <v>2.1999999999999999E-2</v>
      </c>
      <c r="R1916" s="190">
        <f>Q1916*H1916</f>
        <v>1.043504</v>
      </c>
      <c r="S1916" s="190">
        <v>0</v>
      </c>
      <c r="T1916" s="191">
        <f>S1916*H1916</f>
        <v>0</v>
      </c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R1916" s="192" t="s">
        <v>326</v>
      </c>
      <c r="AT1916" s="192" t="s">
        <v>224</v>
      </c>
      <c r="AU1916" s="192" t="s">
        <v>84</v>
      </c>
      <c r="AY1916" s="17" t="s">
        <v>150</v>
      </c>
      <c r="BE1916" s="193">
        <f>IF(N1916="základní",J1916,0)</f>
        <v>0</v>
      </c>
      <c r="BF1916" s="193">
        <f>IF(N1916="snížená",J1916,0)</f>
        <v>0</v>
      </c>
      <c r="BG1916" s="193">
        <f>IF(N1916="zákl. přenesená",J1916,0)</f>
        <v>0</v>
      </c>
      <c r="BH1916" s="193">
        <f>IF(N1916="sníž. přenesená",J1916,0)</f>
        <v>0</v>
      </c>
      <c r="BI1916" s="193">
        <f>IF(N1916="nulová",J1916,0)</f>
        <v>0</v>
      </c>
      <c r="BJ1916" s="17" t="s">
        <v>82</v>
      </c>
      <c r="BK1916" s="193">
        <f>ROUND(I1916*H1916,2)</f>
        <v>0</v>
      </c>
      <c r="BL1916" s="17" t="s">
        <v>234</v>
      </c>
      <c r="BM1916" s="192" t="s">
        <v>2859</v>
      </c>
    </row>
    <row r="1917" spans="1:65" s="14" customFormat="1" ht="11.25">
      <c r="B1917" s="205"/>
      <c r="C1917" s="206"/>
      <c r="D1917" s="196" t="s">
        <v>162</v>
      </c>
      <c r="E1917" s="206"/>
      <c r="F1917" s="208" t="s">
        <v>2860</v>
      </c>
      <c r="G1917" s="206"/>
      <c r="H1917" s="209">
        <v>47.432000000000002</v>
      </c>
      <c r="I1917" s="210"/>
      <c r="J1917" s="206"/>
      <c r="K1917" s="206"/>
      <c r="L1917" s="211"/>
      <c r="M1917" s="212"/>
      <c r="N1917" s="213"/>
      <c r="O1917" s="213"/>
      <c r="P1917" s="213"/>
      <c r="Q1917" s="213"/>
      <c r="R1917" s="213"/>
      <c r="S1917" s="213"/>
      <c r="T1917" s="214"/>
      <c r="AT1917" s="215" t="s">
        <v>162</v>
      </c>
      <c r="AU1917" s="215" t="s">
        <v>84</v>
      </c>
      <c r="AV1917" s="14" t="s">
        <v>84</v>
      </c>
      <c r="AW1917" s="14" t="s">
        <v>4</v>
      </c>
      <c r="AX1917" s="14" t="s">
        <v>82</v>
      </c>
      <c r="AY1917" s="215" t="s">
        <v>150</v>
      </c>
    </row>
    <row r="1918" spans="1:65" s="2" customFormat="1" ht="24.2" customHeight="1">
      <c r="A1918" s="34"/>
      <c r="B1918" s="35"/>
      <c r="C1918" s="181" t="s">
        <v>2861</v>
      </c>
      <c r="D1918" s="181" t="s">
        <v>152</v>
      </c>
      <c r="E1918" s="182" t="s">
        <v>2862</v>
      </c>
      <c r="F1918" s="183" t="s">
        <v>2863</v>
      </c>
      <c r="G1918" s="184" t="s">
        <v>155</v>
      </c>
      <c r="H1918" s="185">
        <v>5.2</v>
      </c>
      <c r="I1918" s="186"/>
      <c r="J1918" s="187">
        <f>ROUND(I1918*H1918,2)</f>
        <v>0</v>
      </c>
      <c r="K1918" s="183" t="s">
        <v>156</v>
      </c>
      <c r="L1918" s="39"/>
      <c r="M1918" s="188" t="s">
        <v>1</v>
      </c>
      <c r="N1918" s="189" t="s">
        <v>42</v>
      </c>
      <c r="O1918" s="71"/>
      <c r="P1918" s="190">
        <f>O1918*H1918</f>
        <v>0</v>
      </c>
      <c r="Q1918" s="190">
        <v>1.5E-3</v>
      </c>
      <c r="R1918" s="190">
        <f>Q1918*H1918</f>
        <v>7.8000000000000005E-3</v>
      </c>
      <c r="S1918" s="190">
        <v>0</v>
      </c>
      <c r="T1918" s="191">
        <f>S1918*H1918</f>
        <v>0</v>
      </c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  <c r="AR1918" s="192" t="s">
        <v>234</v>
      </c>
      <c r="AT1918" s="192" t="s">
        <v>152</v>
      </c>
      <c r="AU1918" s="192" t="s">
        <v>84</v>
      </c>
      <c r="AY1918" s="17" t="s">
        <v>150</v>
      </c>
      <c r="BE1918" s="193">
        <f>IF(N1918="základní",J1918,0)</f>
        <v>0</v>
      </c>
      <c r="BF1918" s="193">
        <f>IF(N1918="snížená",J1918,0)</f>
        <v>0</v>
      </c>
      <c r="BG1918" s="193">
        <f>IF(N1918="zákl. přenesená",J1918,0)</f>
        <v>0</v>
      </c>
      <c r="BH1918" s="193">
        <f>IF(N1918="sníž. přenesená",J1918,0)</f>
        <v>0</v>
      </c>
      <c r="BI1918" s="193">
        <f>IF(N1918="nulová",J1918,0)</f>
        <v>0</v>
      </c>
      <c r="BJ1918" s="17" t="s">
        <v>82</v>
      </c>
      <c r="BK1918" s="193">
        <f>ROUND(I1918*H1918,2)</f>
        <v>0</v>
      </c>
      <c r="BL1918" s="17" t="s">
        <v>234</v>
      </c>
      <c r="BM1918" s="192" t="s">
        <v>2864</v>
      </c>
    </row>
    <row r="1919" spans="1:65" s="13" customFormat="1" ht="11.25">
      <c r="B1919" s="194"/>
      <c r="C1919" s="195"/>
      <c r="D1919" s="196" t="s">
        <v>162</v>
      </c>
      <c r="E1919" s="197" t="s">
        <v>1</v>
      </c>
      <c r="F1919" s="198" t="s">
        <v>716</v>
      </c>
      <c r="G1919" s="195"/>
      <c r="H1919" s="197" t="s">
        <v>1</v>
      </c>
      <c r="I1919" s="199"/>
      <c r="J1919" s="195"/>
      <c r="K1919" s="195"/>
      <c r="L1919" s="200"/>
      <c r="M1919" s="201"/>
      <c r="N1919" s="202"/>
      <c r="O1919" s="202"/>
      <c r="P1919" s="202"/>
      <c r="Q1919" s="202"/>
      <c r="R1919" s="202"/>
      <c r="S1919" s="202"/>
      <c r="T1919" s="203"/>
      <c r="AT1919" s="204" t="s">
        <v>162</v>
      </c>
      <c r="AU1919" s="204" t="s">
        <v>84</v>
      </c>
      <c r="AV1919" s="13" t="s">
        <v>82</v>
      </c>
      <c r="AW1919" s="13" t="s">
        <v>32</v>
      </c>
      <c r="AX1919" s="13" t="s">
        <v>77</v>
      </c>
      <c r="AY1919" s="204" t="s">
        <v>150</v>
      </c>
    </row>
    <row r="1920" spans="1:65" s="14" customFormat="1" ht="11.25">
      <c r="B1920" s="205"/>
      <c r="C1920" s="206"/>
      <c r="D1920" s="196" t="s">
        <v>162</v>
      </c>
      <c r="E1920" s="207" t="s">
        <v>1</v>
      </c>
      <c r="F1920" s="208" t="s">
        <v>749</v>
      </c>
      <c r="G1920" s="206"/>
      <c r="H1920" s="209">
        <v>5.2</v>
      </c>
      <c r="I1920" s="210"/>
      <c r="J1920" s="206"/>
      <c r="K1920" s="206"/>
      <c r="L1920" s="211"/>
      <c r="M1920" s="212"/>
      <c r="N1920" s="213"/>
      <c r="O1920" s="213"/>
      <c r="P1920" s="213"/>
      <c r="Q1920" s="213"/>
      <c r="R1920" s="213"/>
      <c r="S1920" s="213"/>
      <c r="T1920" s="214"/>
      <c r="AT1920" s="215" t="s">
        <v>162</v>
      </c>
      <c r="AU1920" s="215" t="s">
        <v>84</v>
      </c>
      <c r="AV1920" s="14" t="s">
        <v>84</v>
      </c>
      <c r="AW1920" s="14" t="s">
        <v>32</v>
      </c>
      <c r="AX1920" s="14" t="s">
        <v>82</v>
      </c>
      <c r="AY1920" s="215" t="s">
        <v>150</v>
      </c>
    </row>
    <row r="1921" spans="1:65" s="2" customFormat="1" ht="16.5" customHeight="1">
      <c r="A1921" s="34"/>
      <c r="B1921" s="35"/>
      <c r="C1921" s="181" t="s">
        <v>2865</v>
      </c>
      <c r="D1921" s="181" t="s">
        <v>152</v>
      </c>
      <c r="E1921" s="182" t="s">
        <v>2866</v>
      </c>
      <c r="F1921" s="183" t="s">
        <v>2867</v>
      </c>
      <c r="G1921" s="184" t="s">
        <v>394</v>
      </c>
      <c r="H1921" s="185">
        <v>78.650000000000006</v>
      </c>
      <c r="I1921" s="186"/>
      <c r="J1921" s="187">
        <f>ROUND(I1921*H1921,2)</f>
        <v>0</v>
      </c>
      <c r="K1921" s="183" t="s">
        <v>156</v>
      </c>
      <c r="L1921" s="39"/>
      <c r="M1921" s="188" t="s">
        <v>1</v>
      </c>
      <c r="N1921" s="189" t="s">
        <v>42</v>
      </c>
      <c r="O1921" s="71"/>
      <c r="P1921" s="190">
        <f>O1921*H1921</f>
        <v>0</v>
      </c>
      <c r="Q1921" s="190">
        <v>9.0000000000000006E-5</v>
      </c>
      <c r="R1921" s="190">
        <f>Q1921*H1921</f>
        <v>7.0785000000000006E-3</v>
      </c>
      <c r="S1921" s="190">
        <v>0</v>
      </c>
      <c r="T1921" s="191">
        <f>S1921*H1921</f>
        <v>0</v>
      </c>
      <c r="U1921" s="34"/>
      <c r="V1921" s="34"/>
      <c r="W1921" s="34"/>
      <c r="X1921" s="34"/>
      <c r="Y1921" s="34"/>
      <c r="Z1921" s="34"/>
      <c r="AA1921" s="34"/>
      <c r="AB1921" s="34"/>
      <c r="AC1921" s="34"/>
      <c r="AD1921" s="34"/>
      <c r="AE1921" s="34"/>
      <c r="AR1921" s="192" t="s">
        <v>234</v>
      </c>
      <c r="AT1921" s="192" t="s">
        <v>152</v>
      </c>
      <c r="AU1921" s="192" t="s">
        <v>84</v>
      </c>
      <c r="AY1921" s="17" t="s">
        <v>150</v>
      </c>
      <c r="BE1921" s="193">
        <f>IF(N1921="základní",J1921,0)</f>
        <v>0</v>
      </c>
      <c r="BF1921" s="193">
        <f>IF(N1921="snížená",J1921,0)</f>
        <v>0</v>
      </c>
      <c r="BG1921" s="193">
        <f>IF(N1921="zákl. přenesená",J1921,0)</f>
        <v>0</v>
      </c>
      <c r="BH1921" s="193">
        <f>IF(N1921="sníž. přenesená",J1921,0)</f>
        <v>0</v>
      </c>
      <c r="BI1921" s="193">
        <f>IF(N1921="nulová",J1921,0)</f>
        <v>0</v>
      </c>
      <c r="BJ1921" s="17" t="s">
        <v>82</v>
      </c>
      <c r="BK1921" s="193">
        <f>ROUND(I1921*H1921,2)</f>
        <v>0</v>
      </c>
      <c r="BL1921" s="17" t="s">
        <v>234</v>
      </c>
      <c r="BM1921" s="192" t="s">
        <v>2868</v>
      </c>
    </row>
    <row r="1922" spans="1:65" s="13" customFormat="1" ht="11.25">
      <c r="B1922" s="194"/>
      <c r="C1922" s="195"/>
      <c r="D1922" s="196" t="s">
        <v>162</v>
      </c>
      <c r="E1922" s="197" t="s">
        <v>1</v>
      </c>
      <c r="F1922" s="198" t="s">
        <v>257</v>
      </c>
      <c r="G1922" s="195"/>
      <c r="H1922" s="197" t="s">
        <v>1</v>
      </c>
      <c r="I1922" s="199"/>
      <c r="J1922" s="195"/>
      <c r="K1922" s="195"/>
      <c r="L1922" s="200"/>
      <c r="M1922" s="201"/>
      <c r="N1922" s="202"/>
      <c r="O1922" s="202"/>
      <c r="P1922" s="202"/>
      <c r="Q1922" s="202"/>
      <c r="R1922" s="202"/>
      <c r="S1922" s="202"/>
      <c r="T1922" s="203"/>
      <c r="AT1922" s="204" t="s">
        <v>162</v>
      </c>
      <c r="AU1922" s="204" t="s">
        <v>84</v>
      </c>
      <c r="AV1922" s="13" t="s">
        <v>82</v>
      </c>
      <c r="AW1922" s="13" t="s">
        <v>32</v>
      </c>
      <c r="AX1922" s="13" t="s">
        <v>77</v>
      </c>
      <c r="AY1922" s="204" t="s">
        <v>150</v>
      </c>
    </row>
    <row r="1923" spans="1:65" s="14" customFormat="1" ht="11.25">
      <c r="B1923" s="205"/>
      <c r="C1923" s="206"/>
      <c r="D1923" s="196" t="s">
        <v>162</v>
      </c>
      <c r="E1923" s="207" t="s">
        <v>1</v>
      </c>
      <c r="F1923" s="208" t="s">
        <v>2842</v>
      </c>
      <c r="G1923" s="206"/>
      <c r="H1923" s="209">
        <v>21.82</v>
      </c>
      <c r="I1923" s="210"/>
      <c r="J1923" s="206"/>
      <c r="K1923" s="206"/>
      <c r="L1923" s="211"/>
      <c r="M1923" s="212"/>
      <c r="N1923" s="213"/>
      <c r="O1923" s="213"/>
      <c r="P1923" s="213"/>
      <c r="Q1923" s="213"/>
      <c r="R1923" s="213"/>
      <c r="S1923" s="213"/>
      <c r="T1923" s="214"/>
      <c r="AT1923" s="215" t="s">
        <v>162</v>
      </c>
      <c r="AU1923" s="215" t="s">
        <v>84</v>
      </c>
      <c r="AV1923" s="14" t="s">
        <v>84</v>
      </c>
      <c r="AW1923" s="14" t="s">
        <v>32</v>
      </c>
      <c r="AX1923" s="14" t="s">
        <v>77</v>
      </c>
      <c r="AY1923" s="215" t="s">
        <v>150</v>
      </c>
    </row>
    <row r="1924" spans="1:65" s="13" customFormat="1" ht="11.25">
      <c r="B1924" s="194"/>
      <c r="C1924" s="195"/>
      <c r="D1924" s="196" t="s">
        <v>162</v>
      </c>
      <c r="E1924" s="197" t="s">
        <v>1</v>
      </c>
      <c r="F1924" s="198" t="s">
        <v>259</v>
      </c>
      <c r="G1924" s="195"/>
      <c r="H1924" s="197" t="s">
        <v>1</v>
      </c>
      <c r="I1924" s="199"/>
      <c r="J1924" s="195"/>
      <c r="K1924" s="195"/>
      <c r="L1924" s="200"/>
      <c r="M1924" s="201"/>
      <c r="N1924" s="202"/>
      <c r="O1924" s="202"/>
      <c r="P1924" s="202"/>
      <c r="Q1924" s="202"/>
      <c r="R1924" s="202"/>
      <c r="S1924" s="202"/>
      <c r="T1924" s="203"/>
      <c r="AT1924" s="204" t="s">
        <v>162</v>
      </c>
      <c r="AU1924" s="204" t="s">
        <v>84</v>
      </c>
      <c r="AV1924" s="13" t="s">
        <v>82</v>
      </c>
      <c r="AW1924" s="13" t="s">
        <v>32</v>
      </c>
      <c r="AX1924" s="13" t="s">
        <v>77</v>
      </c>
      <c r="AY1924" s="204" t="s">
        <v>150</v>
      </c>
    </row>
    <row r="1925" spans="1:65" s="14" customFormat="1" ht="11.25">
      <c r="B1925" s="205"/>
      <c r="C1925" s="206"/>
      <c r="D1925" s="196" t="s">
        <v>162</v>
      </c>
      <c r="E1925" s="207" t="s">
        <v>1</v>
      </c>
      <c r="F1925" s="208" t="s">
        <v>2843</v>
      </c>
      <c r="G1925" s="206"/>
      <c r="H1925" s="209">
        <v>9.6199999999999992</v>
      </c>
      <c r="I1925" s="210"/>
      <c r="J1925" s="206"/>
      <c r="K1925" s="206"/>
      <c r="L1925" s="211"/>
      <c r="M1925" s="212"/>
      <c r="N1925" s="213"/>
      <c r="O1925" s="213"/>
      <c r="P1925" s="213"/>
      <c r="Q1925" s="213"/>
      <c r="R1925" s="213"/>
      <c r="S1925" s="213"/>
      <c r="T1925" s="214"/>
      <c r="AT1925" s="215" t="s">
        <v>162</v>
      </c>
      <c r="AU1925" s="215" t="s">
        <v>84</v>
      </c>
      <c r="AV1925" s="14" t="s">
        <v>84</v>
      </c>
      <c r="AW1925" s="14" t="s">
        <v>32</v>
      </c>
      <c r="AX1925" s="14" t="s">
        <v>77</v>
      </c>
      <c r="AY1925" s="215" t="s">
        <v>150</v>
      </c>
    </row>
    <row r="1926" spans="1:65" s="13" customFormat="1" ht="11.25">
      <c r="B1926" s="194"/>
      <c r="C1926" s="195"/>
      <c r="D1926" s="196" t="s">
        <v>162</v>
      </c>
      <c r="E1926" s="197" t="s">
        <v>1</v>
      </c>
      <c r="F1926" s="198" t="s">
        <v>1048</v>
      </c>
      <c r="G1926" s="195"/>
      <c r="H1926" s="197" t="s">
        <v>1</v>
      </c>
      <c r="I1926" s="199"/>
      <c r="J1926" s="195"/>
      <c r="K1926" s="195"/>
      <c r="L1926" s="200"/>
      <c r="M1926" s="201"/>
      <c r="N1926" s="202"/>
      <c r="O1926" s="202"/>
      <c r="P1926" s="202"/>
      <c r="Q1926" s="202"/>
      <c r="R1926" s="202"/>
      <c r="S1926" s="202"/>
      <c r="T1926" s="203"/>
      <c r="AT1926" s="204" t="s">
        <v>162</v>
      </c>
      <c r="AU1926" s="204" t="s">
        <v>84</v>
      </c>
      <c r="AV1926" s="13" t="s">
        <v>82</v>
      </c>
      <c r="AW1926" s="13" t="s">
        <v>32</v>
      </c>
      <c r="AX1926" s="13" t="s">
        <v>77</v>
      </c>
      <c r="AY1926" s="204" t="s">
        <v>150</v>
      </c>
    </row>
    <row r="1927" spans="1:65" s="14" customFormat="1" ht="11.25">
      <c r="B1927" s="205"/>
      <c r="C1927" s="206"/>
      <c r="D1927" s="196" t="s">
        <v>162</v>
      </c>
      <c r="E1927" s="207" t="s">
        <v>1</v>
      </c>
      <c r="F1927" s="208" t="s">
        <v>2869</v>
      </c>
      <c r="G1927" s="206"/>
      <c r="H1927" s="209">
        <v>17.61</v>
      </c>
      <c r="I1927" s="210"/>
      <c r="J1927" s="206"/>
      <c r="K1927" s="206"/>
      <c r="L1927" s="211"/>
      <c r="M1927" s="212"/>
      <c r="N1927" s="213"/>
      <c r="O1927" s="213"/>
      <c r="P1927" s="213"/>
      <c r="Q1927" s="213"/>
      <c r="R1927" s="213"/>
      <c r="S1927" s="213"/>
      <c r="T1927" s="214"/>
      <c r="AT1927" s="215" t="s">
        <v>162</v>
      </c>
      <c r="AU1927" s="215" t="s">
        <v>84</v>
      </c>
      <c r="AV1927" s="14" t="s">
        <v>84</v>
      </c>
      <c r="AW1927" s="14" t="s">
        <v>32</v>
      </c>
      <c r="AX1927" s="14" t="s">
        <v>77</v>
      </c>
      <c r="AY1927" s="215" t="s">
        <v>150</v>
      </c>
    </row>
    <row r="1928" spans="1:65" s="13" customFormat="1" ht="11.25">
      <c r="B1928" s="194"/>
      <c r="C1928" s="195"/>
      <c r="D1928" s="196" t="s">
        <v>162</v>
      </c>
      <c r="E1928" s="197" t="s">
        <v>1</v>
      </c>
      <c r="F1928" s="198" t="s">
        <v>716</v>
      </c>
      <c r="G1928" s="195"/>
      <c r="H1928" s="197" t="s">
        <v>1</v>
      </c>
      <c r="I1928" s="199"/>
      <c r="J1928" s="195"/>
      <c r="K1928" s="195"/>
      <c r="L1928" s="200"/>
      <c r="M1928" s="201"/>
      <c r="N1928" s="202"/>
      <c r="O1928" s="202"/>
      <c r="P1928" s="202"/>
      <c r="Q1928" s="202"/>
      <c r="R1928" s="202"/>
      <c r="S1928" s="202"/>
      <c r="T1928" s="203"/>
      <c r="AT1928" s="204" t="s">
        <v>162</v>
      </c>
      <c r="AU1928" s="204" t="s">
        <v>84</v>
      </c>
      <c r="AV1928" s="13" t="s">
        <v>82</v>
      </c>
      <c r="AW1928" s="13" t="s">
        <v>32</v>
      </c>
      <c r="AX1928" s="13" t="s">
        <v>77</v>
      </c>
      <c r="AY1928" s="204" t="s">
        <v>150</v>
      </c>
    </row>
    <row r="1929" spans="1:65" s="14" customFormat="1" ht="11.25">
      <c r="B1929" s="205"/>
      <c r="C1929" s="206"/>
      <c r="D1929" s="196" t="s">
        <v>162</v>
      </c>
      <c r="E1929" s="207" t="s">
        <v>1</v>
      </c>
      <c r="F1929" s="208" t="s">
        <v>2870</v>
      </c>
      <c r="G1929" s="206"/>
      <c r="H1929" s="209">
        <v>13.2</v>
      </c>
      <c r="I1929" s="210"/>
      <c r="J1929" s="206"/>
      <c r="K1929" s="206"/>
      <c r="L1929" s="211"/>
      <c r="M1929" s="212"/>
      <c r="N1929" s="213"/>
      <c r="O1929" s="213"/>
      <c r="P1929" s="213"/>
      <c r="Q1929" s="213"/>
      <c r="R1929" s="213"/>
      <c r="S1929" s="213"/>
      <c r="T1929" s="214"/>
      <c r="AT1929" s="215" t="s">
        <v>162</v>
      </c>
      <c r="AU1929" s="215" t="s">
        <v>84</v>
      </c>
      <c r="AV1929" s="14" t="s">
        <v>84</v>
      </c>
      <c r="AW1929" s="14" t="s">
        <v>32</v>
      </c>
      <c r="AX1929" s="14" t="s">
        <v>77</v>
      </c>
      <c r="AY1929" s="215" t="s">
        <v>150</v>
      </c>
    </row>
    <row r="1930" spans="1:65" s="13" customFormat="1" ht="11.25">
      <c r="B1930" s="194"/>
      <c r="C1930" s="195"/>
      <c r="D1930" s="196" t="s">
        <v>162</v>
      </c>
      <c r="E1930" s="197" t="s">
        <v>1</v>
      </c>
      <c r="F1930" s="198" t="s">
        <v>619</v>
      </c>
      <c r="G1930" s="195"/>
      <c r="H1930" s="197" t="s">
        <v>1</v>
      </c>
      <c r="I1930" s="199"/>
      <c r="J1930" s="195"/>
      <c r="K1930" s="195"/>
      <c r="L1930" s="200"/>
      <c r="M1930" s="201"/>
      <c r="N1930" s="202"/>
      <c r="O1930" s="202"/>
      <c r="P1930" s="202"/>
      <c r="Q1930" s="202"/>
      <c r="R1930" s="202"/>
      <c r="S1930" s="202"/>
      <c r="T1930" s="203"/>
      <c r="AT1930" s="204" t="s">
        <v>162</v>
      </c>
      <c r="AU1930" s="204" t="s">
        <v>84</v>
      </c>
      <c r="AV1930" s="13" t="s">
        <v>82</v>
      </c>
      <c r="AW1930" s="13" t="s">
        <v>32</v>
      </c>
      <c r="AX1930" s="13" t="s">
        <v>77</v>
      </c>
      <c r="AY1930" s="204" t="s">
        <v>150</v>
      </c>
    </row>
    <row r="1931" spans="1:65" s="14" customFormat="1" ht="11.25">
      <c r="B1931" s="205"/>
      <c r="C1931" s="206"/>
      <c r="D1931" s="196" t="s">
        <v>162</v>
      </c>
      <c r="E1931" s="207" t="s">
        <v>1</v>
      </c>
      <c r="F1931" s="208" t="s">
        <v>2871</v>
      </c>
      <c r="G1931" s="206"/>
      <c r="H1931" s="209">
        <v>16.399999999999999</v>
      </c>
      <c r="I1931" s="210"/>
      <c r="J1931" s="206"/>
      <c r="K1931" s="206"/>
      <c r="L1931" s="211"/>
      <c r="M1931" s="212"/>
      <c r="N1931" s="213"/>
      <c r="O1931" s="213"/>
      <c r="P1931" s="213"/>
      <c r="Q1931" s="213"/>
      <c r="R1931" s="213"/>
      <c r="S1931" s="213"/>
      <c r="T1931" s="214"/>
      <c r="AT1931" s="215" t="s">
        <v>162</v>
      </c>
      <c r="AU1931" s="215" t="s">
        <v>84</v>
      </c>
      <c r="AV1931" s="14" t="s">
        <v>84</v>
      </c>
      <c r="AW1931" s="14" t="s">
        <v>32</v>
      </c>
      <c r="AX1931" s="14" t="s">
        <v>77</v>
      </c>
      <c r="AY1931" s="215" t="s">
        <v>150</v>
      </c>
    </row>
    <row r="1932" spans="1:65" s="15" customFormat="1" ht="11.25">
      <c r="B1932" s="216"/>
      <c r="C1932" s="217"/>
      <c r="D1932" s="196" t="s">
        <v>162</v>
      </c>
      <c r="E1932" s="218" t="s">
        <v>1</v>
      </c>
      <c r="F1932" s="219" t="s">
        <v>166</v>
      </c>
      <c r="G1932" s="217"/>
      <c r="H1932" s="220">
        <v>78.650000000000006</v>
      </c>
      <c r="I1932" s="221"/>
      <c r="J1932" s="217"/>
      <c r="K1932" s="217"/>
      <c r="L1932" s="222"/>
      <c r="M1932" s="223"/>
      <c r="N1932" s="224"/>
      <c r="O1932" s="224"/>
      <c r="P1932" s="224"/>
      <c r="Q1932" s="224"/>
      <c r="R1932" s="224"/>
      <c r="S1932" s="224"/>
      <c r="T1932" s="225"/>
      <c r="AT1932" s="226" t="s">
        <v>162</v>
      </c>
      <c r="AU1932" s="226" t="s">
        <v>84</v>
      </c>
      <c r="AV1932" s="15" t="s">
        <v>157</v>
      </c>
      <c r="AW1932" s="15" t="s">
        <v>32</v>
      </c>
      <c r="AX1932" s="15" t="s">
        <v>82</v>
      </c>
      <c r="AY1932" s="226" t="s">
        <v>150</v>
      </c>
    </row>
    <row r="1933" spans="1:65" s="2" customFormat="1" ht="16.5" customHeight="1">
      <c r="A1933" s="34"/>
      <c r="B1933" s="35"/>
      <c r="C1933" s="181" t="s">
        <v>2872</v>
      </c>
      <c r="D1933" s="181" t="s">
        <v>152</v>
      </c>
      <c r="E1933" s="182" t="s">
        <v>2873</v>
      </c>
      <c r="F1933" s="183" t="s">
        <v>2874</v>
      </c>
      <c r="G1933" s="184" t="s">
        <v>394</v>
      </c>
      <c r="H1933" s="185">
        <v>13.2</v>
      </c>
      <c r="I1933" s="186"/>
      <c r="J1933" s="187">
        <f>ROUND(I1933*H1933,2)</f>
        <v>0</v>
      </c>
      <c r="K1933" s="183" t="s">
        <v>156</v>
      </c>
      <c r="L1933" s="39"/>
      <c r="M1933" s="188" t="s">
        <v>1</v>
      </c>
      <c r="N1933" s="189" t="s">
        <v>42</v>
      </c>
      <c r="O1933" s="71"/>
      <c r="P1933" s="190">
        <f>O1933*H1933</f>
        <v>0</v>
      </c>
      <c r="Q1933" s="190">
        <v>2.1000000000000001E-4</v>
      </c>
      <c r="R1933" s="190">
        <f>Q1933*H1933</f>
        <v>2.7720000000000002E-3</v>
      </c>
      <c r="S1933" s="190">
        <v>0</v>
      </c>
      <c r="T1933" s="191">
        <f>S1933*H1933</f>
        <v>0</v>
      </c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  <c r="AR1933" s="192" t="s">
        <v>234</v>
      </c>
      <c r="AT1933" s="192" t="s">
        <v>152</v>
      </c>
      <c r="AU1933" s="192" t="s">
        <v>84</v>
      </c>
      <c r="AY1933" s="17" t="s">
        <v>150</v>
      </c>
      <c r="BE1933" s="193">
        <f>IF(N1933="základní",J1933,0)</f>
        <v>0</v>
      </c>
      <c r="BF1933" s="193">
        <f>IF(N1933="snížená",J1933,0)</f>
        <v>0</v>
      </c>
      <c r="BG1933" s="193">
        <f>IF(N1933="zákl. přenesená",J1933,0)</f>
        <v>0</v>
      </c>
      <c r="BH1933" s="193">
        <f>IF(N1933="sníž. přenesená",J1933,0)</f>
        <v>0</v>
      </c>
      <c r="BI1933" s="193">
        <f>IF(N1933="nulová",J1933,0)</f>
        <v>0</v>
      </c>
      <c r="BJ1933" s="17" t="s">
        <v>82</v>
      </c>
      <c r="BK1933" s="193">
        <f>ROUND(I1933*H1933,2)</f>
        <v>0</v>
      </c>
      <c r="BL1933" s="17" t="s">
        <v>234</v>
      </c>
      <c r="BM1933" s="192" t="s">
        <v>2875</v>
      </c>
    </row>
    <row r="1934" spans="1:65" s="13" customFormat="1" ht="11.25">
      <c r="B1934" s="194"/>
      <c r="C1934" s="195"/>
      <c r="D1934" s="196" t="s">
        <v>162</v>
      </c>
      <c r="E1934" s="197" t="s">
        <v>1</v>
      </c>
      <c r="F1934" s="198" t="s">
        <v>716</v>
      </c>
      <c r="G1934" s="195"/>
      <c r="H1934" s="197" t="s">
        <v>1</v>
      </c>
      <c r="I1934" s="199"/>
      <c r="J1934" s="195"/>
      <c r="K1934" s="195"/>
      <c r="L1934" s="200"/>
      <c r="M1934" s="201"/>
      <c r="N1934" s="202"/>
      <c r="O1934" s="202"/>
      <c r="P1934" s="202"/>
      <c r="Q1934" s="202"/>
      <c r="R1934" s="202"/>
      <c r="S1934" s="202"/>
      <c r="T1934" s="203"/>
      <c r="AT1934" s="204" t="s">
        <v>162</v>
      </c>
      <c r="AU1934" s="204" t="s">
        <v>84</v>
      </c>
      <c r="AV1934" s="13" t="s">
        <v>82</v>
      </c>
      <c r="AW1934" s="13" t="s">
        <v>32</v>
      </c>
      <c r="AX1934" s="13" t="s">
        <v>77</v>
      </c>
      <c r="AY1934" s="204" t="s">
        <v>150</v>
      </c>
    </row>
    <row r="1935" spans="1:65" s="14" customFormat="1" ht="11.25">
      <c r="B1935" s="205"/>
      <c r="C1935" s="206"/>
      <c r="D1935" s="196" t="s">
        <v>162</v>
      </c>
      <c r="E1935" s="207" t="s">
        <v>1</v>
      </c>
      <c r="F1935" s="208" t="s">
        <v>2870</v>
      </c>
      <c r="G1935" s="206"/>
      <c r="H1935" s="209">
        <v>13.2</v>
      </c>
      <c r="I1935" s="210"/>
      <c r="J1935" s="206"/>
      <c r="K1935" s="206"/>
      <c r="L1935" s="211"/>
      <c r="M1935" s="212"/>
      <c r="N1935" s="213"/>
      <c r="O1935" s="213"/>
      <c r="P1935" s="213"/>
      <c r="Q1935" s="213"/>
      <c r="R1935" s="213"/>
      <c r="S1935" s="213"/>
      <c r="T1935" s="214"/>
      <c r="AT1935" s="215" t="s">
        <v>162</v>
      </c>
      <c r="AU1935" s="215" t="s">
        <v>84</v>
      </c>
      <c r="AV1935" s="14" t="s">
        <v>84</v>
      </c>
      <c r="AW1935" s="14" t="s">
        <v>32</v>
      </c>
      <c r="AX1935" s="14" t="s">
        <v>82</v>
      </c>
      <c r="AY1935" s="215" t="s">
        <v>150</v>
      </c>
    </row>
    <row r="1936" spans="1:65" s="2" customFormat="1" ht="33" customHeight="1">
      <c r="A1936" s="34"/>
      <c r="B1936" s="35"/>
      <c r="C1936" s="181" t="s">
        <v>2876</v>
      </c>
      <c r="D1936" s="181" t="s">
        <v>152</v>
      </c>
      <c r="E1936" s="182" t="s">
        <v>2877</v>
      </c>
      <c r="F1936" s="183" t="s">
        <v>2878</v>
      </c>
      <c r="G1936" s="184" t="s">
        <v>209</v>
      </c>
      <c r="H1936" s="185">
        <v>1.6259999999999999</v>
      </c>
      <c r="I1936" s="186"/>
      <c r="J1936" s="187">
        <f>ROUND(I1936*H1936,2)</f>
        <v>0</v>
      </c>
      <c r="K1936" s="183" t="s">
        <v>156</v>
      </c>
      <c r="L1936" s="39"/>
      <c r="M1936" s="188" t="s">
        <v>1</v>
      </c>
      <c r="N1936" s="189" t="s">
        <v>42</v>
      </c>
      <c r="O1936" s="71"/>
      <c r="P1936" s="190">
        <f>O1936*H1936</f>
        <v>0</v>
      </c>
      <c r="Q1936" s="190">
        <v>0</v>
      </c>
      <c r="R1936" s="190">
        <f>Q1936*H1936</f>
        <v>0</v>
      </c>
      <c r="S1936" s="190">
        <v>0</v>
      </c>
      <c r="T1936" s="191">
        <f>S1936*H1936</f>
        <v>0</v>
      </c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R1936" s="192" t="s">
        <v>234</v>
      </c>
      <c r="AT1936" s="192" t="s">
        <v>152</v>
      </c>
      <c r="AU1936" s="192" t="s">
        <v>84</v>
      </c>
      <c r="AY1936" s="17" t="s">
        <v>150</v>
      </c>
      <c r="BE1936" s="193">
        <f>IF(N1936="základní",J1936,0)</f>
        <v>0</v>
      </c>
      <c r="BF1936" s="193">
        <f>IF(N1936="snížená",J1936,0)</f>
        <v>0</v>
      </c>
      <c r="BG1936" s="193">
        <f>IF(N1936="zákl. přenesená",J1936,0)</f>
        <v>0</v>
      </c>
      <c r="BH1936" s="193">
        <f>IF(N1936="sníž. přenesená",J1936,0)</f>
        <v>0</v>
      </c>
      <c r="BI1936" s="193">
        <f>IF(N1936="nulová",J1936,0)</f>
        <v>0</v>
      </c>
      <c r="BJ1936" s="17" t="s">
        <v>82</v>
      </c>
      <c r="BK1936" s="193">
        <f>ROUND(I1936*H1936,2)</f>
        <v>0</v>
      </c>
      <c r="BL1936" s="17" t="s">
        <v>234</v>
      </c>
      <c r="BM1936" s="192" t="s">
        <v>2879</v>
      </c>
    </row>
    <row r="1937" spans="1:65" s="12" customFormat="1" ht="22.9" customHeight="1">
      <c r="B1937" s="165"/>
      <c r="C1937" s="166"/>
      <c r="D1937" s="167" t="s">
        <v>76</v>
      </c>
      <c r="E1937" s="179" t="s">
        <v>2880</v>
      </c>
      <c r="F1937" s="179" t="s">
        <v>2881</v>
      </c>
      <c r="G1937" s="166"/>
      <c r="H1937" s="166"/>
      <c r="I1937" s="169"/>
      <c r="J1937" s="180">
        <f>BK1937</f>
        <v>0</v>
      </c>
      <c r="K1937" s="166"/>
      <c r="L1937" s="171"/>
      <c r="M1937" s="172"/>
      <c r="N1937" s="173"/>
      <c r="O1937" s="173"/>
      <c r="P1937" s="174">
        <f>SUM(P1938:P1969)</f>
        <v>0</v>
      </c>
      <c r="Q1937" s="173"/>
      <c r="R1937" s="174">
        <f>SUM(R1938:R1969)</f>
        <v>3.5016167200000003</v>
      </c>
      <c r="S1937" s="173"/>
      <c r="T1937" s="175">
        <f>SUM(T1938:T1969)</f>
        <v>0</v>
      </c>
      <c r="AR1937" s="176" t="s">
        <v>84</v>
      </c>
      <c r="AT1937" s="177" t="s">
        <v>76</v>
      </c>
      <c r="AU1937" s="177" t="s">
        <v>82</v>
      </c>
      <c r="AY1937" s="176" t="s">
        <v>150</v>
      </c>
      <c r="BK1937" s="178">
        <f>SUM(BK1938:BK1969)</f>
        <v>0</v>
      </c>
    </row>
    <row r="1938" spans="1:65" s="2" customFormat="1" ht="16.5" customHeight="1">
      <c r="A1938" s="34"/>
      <c r="B1938" s="35"/>
      <c r="C1938" s="181" t="s">
        <v>2882</v>
      </c>
      <c r="D1938" s="181" t="s">
        <v>152</v>
      </c>
      <c r="E1938" s="182" t="s">
        <v>2883</v>
      </c>
      <c r="F1938" s="183" t="s">
        <v>2884</v>
      </c>
      <c r="G1938" s="184" t="s">
        <v>155</v>
      </c>
      <c r="H1938" s="185">
        <v>135.83000000000001</v>
      </c>
      <c r="I1938" s="186"/>
      <c r="J1938" s="187">
        <f>ROUND(I1938*H1938,2)</f>
        <v>0</v>
      </c>
      <c r="K1938" s="183" t="s">
        <v>156</v>
      </c>
      <c r="L1938" s="39"/>
      <c r="M1938" s="188" t="s">
        <v>1</v>
      </c>
      <c r="N1938" s="189" t="s">
        <v>42</v>
      </c>
      <c r="O1938" s="71"/>
      <c r="P1938" s="190">
        <f>O1938*H1938</f>
        <v>0</v>
      </c>
      <c r="Q1938" s="190">
        <v>0</v>
      </c>
      <c r="R1938" s="190">
        <f>Q1938*H1938</f>
        <v>0</v>
      </c>
      <c r="S1938" s="190">
        <v>0</v>
      </c>
      <c r="T1938" s="191">
        <f>S1938*H1938</f>
        <v>0</v>
      </c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  <c r="AE1938" s="34"/>
      <c r="AR1938" s="192" t="s">
        <v>234</v>
      </c>
      <c r="AT1938" s="192" t="s">
        <v>152</v>
      </c>
      <c r="AU1938" s="192" t="s">
        <v>84</v>
      </c>
      <c r="AY1938" s="17" t="s">
        <v>150</v>
      </c>
      <c r="BE1938" s="193">
        <f>IF(N1938="základní",J1938,0)</f>
        <v>0</v>
      </c>
      <c r="BF1938" s="193">
        <f>IF(N1938="snížená",J1938,0)</f>
        <v>0</v>
      </c>
      <c r="BG1938" s="193">
        <f>IF(N1938="zákl. přenesená",J1938,0)</f>
        <v>0</v>
      </c>
      <c r="BH1938" s="193">
        <f>IF(N1938="sníž. přenesená",J1938,0)</f>
        <v>0</v>
      </c>
      <c r="BI1938" s="193">
        <f>IF(N1938="nulová",J1938,0)</f>
        <v>0</v>
      </c>
      <c r="BJ1938" s="17" t="s">
        <v>82</v>
      </c>
      <c r="BK1938" s="193">
        <f>ROUND(I1938*H1938,2)</f>
        <v>0</v>
      </c>
      <c r="BL1938" s="17" t="s">
        <v>234</v>
      </c>
      <c r="BM1938" s="192" t="s">
        <v>2885</v>
      </c>
    </row>
    <row r="1939" spans="1:65" s="13" customFormat="1" ht="11.25">
      <c r="B1939" s="194"/>
      <c r="C1939" s="195"/>
      <c r="D1939" s="196" t="s">
        <v>162</v>
      </c>
      <c r="E1939" s="197" t="s">
        <v>1</v>
      </c>
      <c r="F1939" s="198" t="s">
        <v>714</v>
      </c>
      <c r="G1939" s="195"/>
      <c r="H1939" s="197" t="s">
        <v>1</v>
      </c>
      <c r="I1939" s="199"/>
      <c r="J1939" s="195"/>
      <c r="K1939" s="195"/>
      <c r="L1939" s="200"/>
      <c r="M1939" s="201"/>
      <c r="N1939" s="202"/>
      <c r="O1939" s="202"/>
      <c r="P1939" s="202"/>
      <c r="Q1939" s="202"/>
      <c r="R1939" s="202"/>
      <c r="S1939" s="202"/>
      <c r="T1939" s="203"/>
      <c r="AT1939" s="204" t="s">
        <v>162</v>
      </c>
      <c r="AU1939" s="204" t="s">
        <v>84</v>
      </c>
      <c r="AV1939" s="13" t="s">
        <v>82</v>
      </c>
      <c r="AW1939" s="13" t="s">
        <v>32</v>
      </c>
      <c r="AX1939" s="13" t="s">
        <v>77</v>
      </c>
      <c r="AY1939" s="204" t="s">
        <v>150</v>
      </c>
    </row>
    <row r="1940" spans="1:65" s="14" customFormat="1" ht="11.25">
      <c r="B1940" s="205"/>
      <c r="C1940" s="206"/>
      <c r="D1940" s="196" t="s">
        <v>162</v>
      </c>
      <c r="E1940" s="207" t="s">
        <v>1</v>
      </c>
      <c r="F1940" s="208" t="s">
        <v>744</v>
      </c>
      <c r="G1940" s="206"/>
      <c r="H1940" s="209">
        <v>135.83000000000001</v>
      </c>
      <c r="I1940" s="210"/>
      <c r="J1940" s="206"/>
      <c r="K1940" s="206"/>
      <c r="L1940" s="211"/>
      <c r="M1940" s="212"/>
      <c r="N1940" s="213"/>
      <c r="O1940" s="213"/>
      <c r="P1940" s="213"/>
      <c r="Q1940" s="213"/>
      <c r="R1940" s="213"/>
      <c r="S1940" s="213"/>
      <c r="T1940" s="214"/>
      <c r="AT1940" s="215" t="s">
        <v>162</v>
      </c>
      <c r="AU1940" s="215" t="s">
        <v>84</v>
      </c>
      <c r="AV1940" s="14" t="s">
        <v>84</v>
      </c>
      <c r="AW1940" s="14" t="s">
        <v>32</v>
      </c>
      <c r="AX1940" s="14" t="s">
        <v>82</v>
      </c>
      <c r="AY1940" s="215" t="s">
        <v>150</v>
      </c>
    </row>
    <row r="1941" spans="1:65" s="2" customFormat="1" ht="24.2" customHeight="1">
      <c r="A1941" s="34"/>
      <c r="B1941" s="35"/>
      <c r="C1941" s="181" t="s">
        <v>2886</v>
      </c>
      <c r="D1941" s="181" t="s">
        <v>152</v>
      </c>
      <c r="E1941" s="182" t="s">
        <v>2887</v>
      </c>
      <c r="F1941" s="183" t="s">
        <v>2888</v>
      </c>
      <c r="G1941" s="184" t="s">
        <v>155</v>
      </c>
      <c r="H1941" s="185">
        <v>135.83000000000001</v>
      </c>
      <c r="I1941" s="186"/>
      <c r="J1941" s="187">
        <f>ROUND(I1941*H1941,2)</f>
        <v>0</v>
      </c>
      <c r="K1941" s="183" t="s">
        <v>156</v>
      </c>
      <c r="L1941" s="39"/>
      <c r="M1941" s="188" t="s">
        <v>1</v>
      </c>
      <c r="N1941" s="189" t="s">
        <v>42</v>
      </c>
      <c r="O1941" s="71"/>
      <c r="P1941" s="190">
        <f>O1941*H1941</f>
        <v>0</v>
      </c>
      <c r="Q1941" s="190">
        <v>3.0000000000000001E-5</v>
      </c>
      <c r="R1941" s="190">
        <f>Q1941*H1941</f>
        <v>4.0749000000000002E-3</v>
      </c>
      <c r="S1941" s="190">
        <v>0</v>
      </c>
      <c r="T1941" s="191">
        <f>S1941*H1941</f>
        <v>0</v>
      </c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  <c r="AR1941" s="192" t="s">
        <v>234</v>
      </c>
      <c r="AT1941" s="192" t="s">
        <v>152</v>
      </c>
      <c r="AU1941" s="192" t="s">
        <v>84</v>
      </c>
      <c r="AY1941" s="17" t="s">
        <v>150</v>
      </c>
      <c r="BE1941" s="193">
        <f>IF(N1941="základní",J1941,0)</f>
        <v>0</v>
      </c>
      <c r="BF1941" s="193">
        <f>IF(N1941="snížená",J1941,0)</f>
        <v>0</v>
      </c>
      <c r="BG1941" s="193">
        <f>IF(N1941="zákl. přenesená",J1941,0)</f>
        <v>0</v>
      </c>
      <c r="BH1941" s="193">
        <f>IF(N1941="sníž. přenesená",J1941,0)</f>
        <v>0</v>
      </c>
      <c r="BI1941" s="193">
        <f>IF(N1941="nulová",J1941,0)</f>
        <v>0</v>
      </c>
      <c r="BJ1941" s="17" t="s">
        <v>82</v>
      </c>
      <c r="BK1941" s="193">
        <f>ROUND(I1941*H1941,2)</f>
        <v>0</v>
      </c>
      <c r="BL1941" s="17" t="s">
        <v>234</v>
      </c>
      <c r="BM1941" s="192" t="s">
        <v>2889</v>
      </c>
    </row>
    <row r="1942" spans="1:65" s="13" customFormat="1" ht="11.25">
      <c r="B1942" s="194"/>
      <c r="C1942" s="195"/>
      <c r="D1942" s="196" t="s">
        <v>162</v>
      </c>
      <c r="E1942" s="197" t="s">
        <v>1</v>
      </c>
      <c r="F1942" s="198" t="s">
        <v>714</v>
      </c>
      <c r="G1942" s="195"/>
      <c r="H1942" s="197" t="s">
        <v>1</v>
      </c>
      <c r="I1942" s="199"/>
      <c r="J1942" s="195"/>
      <c r="K1942" s="195"/>
      <c r="L1942" s="200"/>
      <c r="M1942" s="201"/>
      <c r="N1942" s="202"/>
      <c r="O1942" s="202"/>
      <c r="P1942" s="202"/>
      <c r="Q1942" s="202"/>
      <c r="R1942" s="202"/>
      <c r="S1942" s="202"/>
      <c r="T1942" s="203"/>
      <c r="AT1942" s="204" t="s">
        <v>162</v>
      </c>
      <c r="AU1942" s="204" t="s">
        <v>84</v>
      </c>
      <c r="AV1942" s="13" t="s">
        <v>82</v>
      </c>
      <c r="AW1942" s="13" t="s">
        <v>32</v>
      </c>
      <c r="AX1942" s="13" t="s">
        <v>77</v>
      </c>
      <c r="AY1942" s="204" t="s">
        <v>150</v>
      </c>
    </row>
    <row r="1943" spans="1:65" s="14" customFormat="1" ht="11.25">
      <c r="B1943" s="205"/>
      <c r="C1943" s="206"/>
      <c r="D1943" s="196" t="s">
        <v>162</v>
      </c>
      <c r="E1943" s="207" t="s">
        <v>1</v>
      </c>
      <c r="F1943" s="208" t="s">
        <v>744</v>
      </c>
      <c r="G1943" s="206"/>
      <c r="H1943" s="209">
        <v>135.83000000000001</v>
      </c>
      <c r="I1943" s="210"/>
      <c r="J1943" s="206"/>
      <c r="K1943" s="206"/>
      <c r="L1943" s="211"/>
      <c r="M1943" s="212"/>
      <c r="N1943" s="213"/>
      <c r="O1943" s="213"/>
      <c r="P1943" s="213"/>
      <c r="Q1943" s="213"/>
      <c r="R1943" s="213"/>
      <c r="S1943" s="213"/>
      <c r="T1943" s="214"/>
      <c r="AT1943" s="215" t="s">
        <v>162</v>
      </c>
      <c r="AU1943" s="215" t="s">
        <v>84</v>
      </c>
      <c r="AV1943" s="14" t="s">
        <v>84</v>
      </c>
      <c r="AW1943" s="14" t="s">
        <v>32</v>
      </c>
      <c r="AX1943" s="14" t="s">
        <v>82</v>
      </c>
      <c r="AY1943" s="215" t="s">
        <v>150</v>
      </c>
    </row>
    <row r="1944" spans="1:65" s="2" customFormat="1" ht="33" customHeight="1">
      <c r="A1944" s="34"/>
      <c r="B1944" s="35"/>
      <c r="C1944" s="181" t="s">
        <v>2890</v>
      </c>
      <c r="D1944" s="181" t="s">
        <v>152</v>
      </c>
      <c r="E1944" s="182" t="s">
        <v>2891</v>
      </c>
      <c r="F1944" s="183" t="s">
        <v>2892</v>
      </c>
      <c r="G1944" s="184" t="s">
        <v>155</v>
      </c>
      <c r="H1944" s="185">
        <v>135.83000000000001</v>
      </c>
      <c r="I1944" s="186"/>
      <c r="J1944" s="187">
        <f>ROUND(I1944*H1944,2)</f>
        <v>0</v>
      </c>
      <c r="K1944" s="183" t="s">
        <v>156</v>
      </c>
      <c r="L1944" s="39"/>
      <c r="M1944" s="188" t="s">
        <v>1</v>
      </c>
      <c r="N1944" s="189" t="s">
        <v>42</v>
      </c>
      <c r="O1944" s="71"/>
      <c r="P1944" s="190">
        <f>O1944*H1944</f>
        <v>0</v>
      </c>
      <c r="Q1944" s="190">
        <v>7.5799999999999999E-3</v>
      </c>
      <c r="R1944" s="190">
        <f>Q1944*H1944</f>
        <v>1.0295914000000002</v>
      </c>
      <c r="S1944" s="190">
        <v>0</v>
      </c>
      <c r="T1944" s="191">
        <f>S1944*H1944</f>
        <v>0</v>
      </c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R1944" s="192" t="s">
        <v>234</v>
      </c>
      <c r="AT1944" s="192" t="s">
        <v>152</v>
      </c>
      <c r="AU1944" s="192" t="s">
        <v>84</v>
      </c>
      <c r="AY1944" s="17" t="s">
        <v>150</v>
      </c>
      <c r="BE1944" s="193">
        <f>IF(N1944="základní",J1944,0)</f>
        <v>0</v>
      </c>
      <c r="BF1944" s="193">
        <f>IF(N1944="snížená",J1944,0)</f>
        <v>0</v>
      </c>
      <c r="BG1944" s="193">
        <f>IF(N1944="zákl. přenesená",J1944,0)</f>
        <v>0</v>
      </c>
      <c r="BH1944" s="193">
        <f>IF(N1944="sníž. přenesená",J1944,0)</f>
        <v>0</v>
      </c>
      <c r="BI1944" s="193">
        <f>IF(N1944="nulová",J1944,0)</f>
        <v>0</v>
      </c>
      <c r="BJ1944" s="17" t="s">
        <v>82</v>
      </c>
      <c r="BK1944" s="193">
        <f>ROUND(I1944*H1944,2)</f>
        <v>0</v>
      </c>
      <c r="BL1944" s="17" t="s">
        <v>234</v>
      </c>
      <c r="BM1944" s="192" t="s">
        <v>2893</v>
      </c>
    </row>
    <row r="1945" spans="1:65" s="13" customFormat="1" ht="11.25">
      <c r="B1945" s="194"/>
      <c r="C1945" s="195"/>
      <c r="D1945" s="196" t="s">
        <v>162</v>
      </c>
      <c r="E1945" s="197" t="s">
        <v>1</v>
      </c>
      <c r="F1945" s="198" t="s">
        <v>714</v>
      </c>
      <c r="G1945" s="195"/>
      <c r="H1945" s="197" t="s">
        <v>1</v>
      </c>
      <c r="I1945" s="199"/>
      <c r="J1945" s="195"/>
      <c r="K1945" s="195"/>
      <c r="L1945" s="200"/>
      <c r="M1945" s="201"/>
      <c r="N1945" s="202"/>
      <c r="O1945" s="202"/>
      <c r="P1945" s="202"/>
      <c r="Q1945" s="202"/>
      <c r="R1945" s="202"/>
      <c r="S1945" s="202"/>
      <c r="T1945" s="203"/>
      <c r="AT1945" s="204" t="s">
        <v>162</v>
      </c>
      <c r="AU1945" s="204" t="s">
        <v>84</v>
      </c>
      <c r="AV1945" s="13" t="s">
        <v>82</v>
      </c>
      <c r="AW1945" s="13" t="s">
        <v>32</v>
      </c>
      <c r="AX1945" s="13" t="s">
        <v>77</v>
      </c>
      <c r="AY1945" s="204" t="s">
        <v>150</v>
      </c>
    </row>
    <row r="1946" spans="1:65" s="14" customFormat="1" ht="11.25">
      <c r="B1946" s="205"/>
      <c r="C1946" s="206"/>
      <c r="D1946" s="196" t="s">
        <v>162</v>
      </c>
      <c r="E1946" s="207" t="s">
        <v>1</v>
      </c>
      <c r="F1946" s="208" t="s">
        <v>744</v>
      </c>
      <c r="G1946" s="206"/>
      <c r="H1946" s="209">
        <v>135.83000000000001</v>
      </c>
      <c r="I1946" s="210"/>
      <c r="J1946" s="206"/>
      <c r="K1946" s="206"/>
      <c r="L1946" s="211"/>
      <c r="M1946" s="212"/>
      <c r="N1946" s="213"/>
      <c r="O1946" s="213"/>
      <c r="P1946" s="213"/>
      <c r="Q1946" s="213"/>
      <c r="R1946" s="213"/>
      <c r="S1946" s="213"/>
      <c r="T1946" s="214"/>
      <c r="AT1946" s="215" t="s">
        <v>162</v>
      </c>
      <c r="AU1946" s="215" t="s">
        <v>84</v>
      </c>
      <c r="AV1946" s="14" t="s">
        <v>84</v>
      </c>
      <c r="AW1946" s="14" t="s">
        <v>32</v>
      </c>
      <c r="AX1946" s="14" t="s">
        <v>82</v>
      </c>
      <c r="AY1946" s="215" t="s">
        <v>150</v>
      </c>
    </row>
    <row r="1947" spans="1:65" s="2" customFormat="1" ht="16.5" customHeight="1">
      <c r="A1947" s="34"/>
      <c r="B1947" s="35"/>
      <c r="C1947" s="181" t="s">
        <v>2894</v>
      </c>
      <c r="D1947" s="181" t="s">
        <v>152</v>
      </c>
      <c r="E1947" s="182" t="s">
        <v>2895</v>
      </c>
      <c r="F1947" s="183" t="s">
        <v>2896</v>
      </c>
      <c r="G1947" s="184" t="s">
        <v>394</v>
      </c>
      <c r="H1947" s="185">
        <v>47.7</v>
      </c>
      <c r="I1947" s="186"/>
      <c r="J1947" s="187">
        <f>ROUND(I1947*H1947,2)</f>
        <v>0</v>
      </c>
      <c r="K1947" s="183" t="s">
        <v>156</v>
      </c>
      <c r="L1947" s="39"/>
      <c r="M1947" s="188" t="s">
        <v>1</v>
      </c>
      <c r="N1947" s="189" t="s">
        <v>42</v>
      </c>
      <c r="O1947" s="71"/>
      <c r="P1947" s="190">
        <f>O1947*H1947</f>
        <v>0</v>
      </c>
      <c r="Q1947" s="190">
        <v>0</v>
      </c>
      <c r="R1947" s="190">
        <f>Q1947*H1947</f>
        <v>0</v>
      </c>
      <c r="S1947" s="190">
        <v>0</v>
      </c>
      <c r="T1947" s="191">
        <f>S1947*H1947</f>
        <v>0</v>
      </c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  <c r="AR1947" s="192" t="s">
        <v>234</v>
      </c>
      <c r="AT1947" s="192" t="s">
        <v>152</v>
      </c>
      <c r="AU1947" s="192" t="s">
        <v>84</v>
      </c>
      <c r="AY1947" s="17" t="s">
        <v>150</v>
      </c>
      <c r="BE1947" s="193">
        <f>IF(N1947="základní",J1947,0)</f>
        <v>0</v>
      </c>
      <c r="BF1947" s="193">
        <f>IF(N1947="snížená",J1947,0)</f>
        <v>0</v>
      </c>
      <c r="BG1947" s="193">
        <f>IF(N1947="zákl. přenesená",J1947,0)</f>
        <v>0</v>
      </c>
      <c r="BH1947" s="193">
        <f>IF(N1947="sníž. přenesená",J1947,0)</f>
        <v>0</v>
      </c>
      <c r="BI1947" s="193">
        <f>IF(N1947="nulová",J1947,0)</f>
        <v>0</v>
      </c>
      <c r="BJ1947" s="17" t="s">
        <v>82</v>
      </c>
      <c r="BK1947" s="193">
        <f>ROUND(I1947*H1947,2)</f>
        <v>0</v>
      </c>
      <c r="BL1947" s="17" t="s">
        <v>234</v>
      </c>
      <c r="BM1947" s="192" t="s">
        <v>2897</v>
      </c>
    </row>
    <row r="1948" spans="1:65" s="13" customFormat="1" ht="11.25">
      <c r="B1948" s="194"/>
      <c r="C1948" s="195"/>
      <c r="D1948" s="196" t="s">
        <v>162</v>
      </c>
      <c r="E1948" s="197" t="s">
        <v>1</v>
      </c>
      <c r="F1948" s="198" t="s">
        <v>2898</v>
      </c>
      <c r="G1948" s="195"/>
      <c r="H1948" s="197" t="s">
        <v>1</v>
      </c>
      <c r="I1948" s="199"/>
      <c r="J1948" s="195"/>
      <c r="K1948" s="195"/>
      <c r="L1948" s="200"/>
      <c r="M1948" s="201"/>
      <c r="N1948" s="202"/>
      <c r="O1948" s="202"/>
      <c r="P1948" s="202"/>
      <c r="Q1948" s="202"/>
      <c r="R1948" s="202"/>
      <c r="S1948" s="202"/>
      <c r="T1948" s="203"/>
      <c r="AT1948" s="204" t="s">
        <v>162</v>
      </c>
      <c r="AU1948" s="204" t="s">
        <v>84</v>
      </c>
      <c r="AV1948" s="13" t="s">
        <v>82</v>
      </c>
      <c r="AW1948" s="13" t="s">
        <v>32</v>
      </c>
      <c r="AX1948" s="13" t="s">
        <v>77</v>
      </c>
      <c r="AY1948" s="204" t="s">
        <v>150</v>
      </c>
    </row>
    <row r="1949" spans="1:65" s="14" customFormat="1" ht="11.25">
      <c r="B1949" s="205"/>
      <c r="C1949" s="206"/>
      <c r="D1949" s="196" t="s">
        <v>162</v>
      </c>
      <c r="E1949" s="207" t="s">
        <v>1</v>
      </c>
      <c r="F1949" s="208" t="s">
        <v>2899</v>
      </c>
      <c r="G1949" s="206"/>
      <c r="H1949" s="209">
        <v>47.7</v>
      </c>
      <c r="I1949" s="210"/>
      <c r="J1949" s="206"/>
      <c r="K1949" s="206"/>
      <c r="L1949" s="211"/>
      <c r="M1949" s="212"/>
      <c r="N1949" s="213"/>
      <c r="O1949" s="213"/>
      <c r="P1949" s="213"/>
      <c r="Q1949" s="213"/>
      <c r="R1949" s="213"/>
      <c r="S1949" s="213"/>
      <c r="T1949" s="214"/>
      <c r="AT1949" s="215" t="s">
        <v>162</v>
      </c>
      <c r="AU1949" s="215" t="s">
        <v>84</v>
      </c>
      <c r="AV1949" s="14" t="s">
        <v>84</v>
      </c>
      <c r="AW1949" s="14" t="s">
        <v>32</v>
      </c>
      <c r="AX1949" s="14" t="s">
        <v>82</v>
      </c>
      <c r="AY1949" s="215" t="s">
        <v>150</v>
      </c>
    </row>
    <row r="1950" spans="1:65" s="2" customFormat="1" ht="16.5" customHeight="1">
      <c r="A1950" s="34"/>
      <c r="B1950" s="35"/>
      <c r="C1950" s="227" t="s">
        <v>2900</v>
      </c>
      <c r="D1950" s="227" t="s">
        <v>224</v>
      </c>
      <c r="E1950" s="228" t="s">
        <v>2901</v>
      </c>
      <c r="F1950" s="229" t="s">
        <v>2902</v>
      </c>
      <c r="G1950" s="230" t="s">
        <v>394</v>
      </c>
      <c r="H1950" s="231">
        <v>51.515999999999998</v>
      </c>
      <c r="I1950" s="232"/>
      <c r="J1950" s="233">
        <f>ROUND(I1950*H1950,2)</f>
        <v>0</v>
      </c>
      <c r="K1950" s="229" t="s">
        <v>156</v>
      </c>
      <c r="L1950" s="234"/>
      <c r="M1950" s="235" t="s">
        <v>1</v>
      </c>
      <c r="N1950" s="236" t="s">
        <v>42</v>
      </c>
      <c r="O1950" s="71"/>
      <c r="P1950" s="190">
        <f>O1950*H1950</f>
        <v>0</v>
      </c>
      <c r="Q1950" s="190">
        <v>2.0000000000000001E-4</v>
      </c>
      <c r="R1950" s="190">
        <f>Q1950*H1950</f>
        <v>1.03032E-2</v>
      </c>
      <c r="S1950" s="190">
        <v>0</v>
      </c>
      <c r="T1950" s="191">
        <f>S1950*H1950</f>
        <v>0</v>
      </c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  <c r="AE1950" s="34"/>
      <c r="AR1950" s="192" t="s">
        <v>326</v>
      </c>
      <c r="AT1950" s="192" t="s">
        <v>224</v>
      </c>
      <c r="AU1950" s="192" t="s">
        <v>84</v>
      </c>
      <c r="AY1950" s="17" t="s">
        <v>150</v>
      </c>
      <c r="BE1950" s="193">
        <f>IF(N1950="základní",J1950,0)</f>
        <v>0</v>
      </c>
      <c r="BF1950" s="193">
        <f>IF(N1950="snížená",J1950,0)</f>
        <v>0</v>
      </c>
      <c r="BG1950" s="193">
        <f>IF(N1950="zákl. přenesená",J1950,0)</f>
        <v>0</v>
      </c>
      <c r="BH1950" s="193">
        <f>IF(N1950="sníž. přenesená",J1950,0)</f>
        <v>0</v>
      </c>
      <c r="BI1950" s="193">
        <f>IF(N1950="nulová",J1950,0)</f>
        <v>0</v>
      </c>
      <c r="BJ1950" s="17" t="s">
        <v>82</v>
      </c>
      <c r="BK1950" s="193">
        <f>ROUND(I1950*H1950,2)</f>
        <v>0</v>
      </c>
      <c r="BL1950" s="17" t="s">
        <v>234</v>
      </c>
      <c r="BM1950" s="192" t="s">
        <v>2903</v>
      </c>
    </row>
    <row r="1951" spans="1:65" s="14" customFormat="1" ht="11.25">
      <c r="B1951" s="205"/>
      <c r="C1951" s="206"/>
      <c r="D1951" s="196" t="s">
        <v>162</v>
      </c>
      <c r="E1951" s="206"/>
      <c r="F1951" s="208" t="s">
        <v>2904</v>
      </c>
      <c r="G1951" s="206"/>
      <c r="H1951" s="209">
        <v>51.515999999999998</v>
      </c>
      <c r="I1951" s="210"/>
      <c r="J1951" s="206"/>
      <c r="K1951" s="206"/>
      <c r="L1951" s="211"/>
      <c r="M1951" s="212"/>
      <c r="N1951" s="213"/>
      <c r="O1951" s="213"/>
      <c r="P1951" s="213"/>
      <c r="Q1951" s="213"/>
      <c r="R1951" s="213"/>
      <c r="S1951" s="213"/>
      <c r="T1951" s="214"/>
      <c r="AT1951" s="215" t="s">
        <v>162</v>
      </c>
      <c r="AU1951" s="215" t="s">
        <v>84</v>
      </c>
      <c r="AV1951" s="14" t="s">
        <v>84</v>
      </c>
      <c r="AW1951" s="14" t="s">
        <v>4</v>
      </c>
      <c r="AX1951" s="14" t="s">
        <v>82</v>
      </c>
      <c r="AY1951" s="215" t="s">
        <v>150</v>
      </c>
    </row>
    <row r="1952" spans="1:65" s="2" customFormat="1" ht="37.9" customHeight="1">
      <c r="A1952" s="34"/>
      <c r="B1952" s="35"/>
      <c r="C1952" s="181" t="s">
        <v>2905</v>
      </c>
      <c r="D1952" s="181" t="s">
        <v>152</v>
      </c>
      <c r="E1952" s="182" t="s">
        <v>2906</v>
      </c>
      <c r="F1952" s="183" t="s">
        <v>2907</v>
      </c>
      <c r="G1952" s="184" t="s">
        <v>155</v>
      </c>
      <c r="H1952" s="185">
        <v>135.83000000000001</v>
      </c>
      <c r="I1952" s="186"/>
      <c r="J1952" s="187">
        <f>ROUND(I1952*H1952,2)</f>
        <v>0</v>
      </c>
      <c r="K1952" s="183" t="s">
        <v>156</v>
      </c>
      <c r="L1952" s="39"/>
      <c r="M1952" s="188" t="s">
        <v>1</v>
      </c>
      <c r="N1952" s="189" t="s">
        <v>42</v>
      </c>
      <c r="O1952" s="71"/>
      <c r="P1952" s="190">
        <f>O1952*H1952</f>
        <v>0</v>
      </c>
      <c r="Q1952" s="190">
        <v>1.6000000000000001E-4</v>
      </c>
      <c r="R1952" s="190">
        <f>Q1952*H1952</f>
        <v>2.1732800000000004E-2</v>
      </c>
      <c r="S1952" s="190">
        <v>0</v>
      </c>
      <c r="T1952" s="191">
        <f>S1952*H1952</f>
        <v>0</v>
      </c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R1952" s="192" t="s">
        <v>234</v>
      </c>
      <c r="AT1952" s="192" t="s">
        <v>152</v>
      </c>
      <c r="AU1952" s="192" t="s">
        <v>84</v>
      </c>
      <c r="AY1952" s="17" t="s">
        <v>150</v>
      </c>
      <c r="BE1952" s="193">
        <f>IF(N1952="základní",J1952,0)</f>
        <v>0</v>
      </c>
      <c r="BF1952" s="193">
        <f>IF(N1952="snížená",J1952,0)</f>
        <v>0</v>
      </c>
      <c r="BG1952" s="193">
        <f>IF(N1952="zákl. přenesená",J1952,0)</f>
        <v>0</v>
      </c>
      <c r="BH1952" s="193">
        <f>IF(N1952="sníž. přenesená",J1952,0)</f>
        <v>0</v>
      </c>
      <c r="BI1952" s="193">
        <f>IF(N1952="nulová",J1952,0)</f>
        <v>0</v>
      </c>
      <c r="BJ1952" s="17" t="s">
        <v>82</v>
      </c>
      <c r="BK1952" s="193">
        <f>ROUND(I1952*H1952,2)</f>
        <v>0</v>
      </c>
      <c r="BL1952" s="17" t="s">
        <v>234</v>
      </c>
      <c r="BM1952" s="192" t="s">
        <v>2908</v>
      </c>
    </row>
    <row r="1953" spans="1:65" s="13" customFormat="1" ht="11.25">
      <c r="B1953" s="194"/>
      <c r="C1953" s="195"/>
      <c r="D1953" s="196" t="s">
        <v>162</v>
      </c>
      <c r="E1953" s="197" t="s">
        <v>1</v>
      </c>
      <c r="F1953" s="198" t="s">
        <v>714</v>
      </c>
      <c r="G1953" s="195"/>
      <c r="H1953" s="197" t="s">
        <v>1</v>
      </c>
      <c r="I1953" s="199"/>
      <c r="J1953" s="195"/>
      <c r="K1953" s="195"/>
      <c r="L1953" s="200"/>
      <c r="M1953" s="201"/>
      <c r="N1953" s="202"/>
      <c r="O1953" s="202"/>
      <c r="P1953" s="202"/>
      <c r="Q1953" s="202"/>
      <c r="R1953" s="202"/>
      <c r="S1953" s="202"/>
      <c r="T1953" s="203"/>
      <c r="AT1953" s="204" t="s">
        <v>162</v>
      </c>
      <c r="AU1953" s="204" t="s">
        <v>84</v>
      </c>
      <c r="AV1953" s="13" t="s">
        <v>82</v>
      </c>
      <c r="AW1953" s="13" t="s">
        <v>32</v>
      </c>
      <c r="AX1953" s="13" t="s">
        <v>77</v>
      </c>
      <c r="AY1953" s="204" t="s">
        <v>150</v>
      </c>
    </row>
    <row r="1954" spans="1:65" s="14" customFormat="1" ht="11.25">
      <c r="B1954" s="205"/>
      <c r="C1954" s="206"/>
      <c r="D1954" s="196" t="s">
        <v>162</v>
      </c>
      <c r="E1954" s="207" t="s">
        <v>1</v>
      </c>
      <c r="F1954" s="208" t="s">
        <v>744</v>
      </c>
      <c r="G1954" s="206"/>
      <c r="H1954" s="209">
        <v>135.83000000000001</v>
      </c>
      <c r="I1954" s="210"/>
      <c r="J1954" s="206"/>
      <c r="K1954" s="206"/>
      <c r="L1954" s="211"/>
      <c r="M1954" s="212"/>
      <c r="N1954" s="213"/>
      <c r="O1954" s="213"/>
      <c r="P1954" s="213"/>
      <c r="Q1954" s="213"/>
      <c r="R1954" s="213"/>
      <c r="S1954" s="213"/>
      <c r="T1954" s="214"/>
      <c r="AT1954" s="215" t="s">
        <v>162</v>
      </c>
      <c r="AU1954" s="215" t="s">
        <v>84</v>
      </c>
      <c r="AV1954" s="14" t="s">
        <v>84</v>
      </c>
      <c r="AW1954" s="14" t="s">
        <v>32</v>
      </c>
      <c r="AX1954" s="14" t="s">
        <v>82</v>
      </c>
      <c r="AY1954" s="215" t="s">
        <v>150</v>
      </c>
    </row>
    <row r="1955" spans="1:65" s="2" customFormat="1" ht="21.75" customHeight="1">
      <c r="A1955" s="34"/>
      <c r="B1955" s="35"/>
      <c r="C1955" s="227" t="s">
        <v>2909</v>
      </c>
      <c r="D1955" s="227" t="s">
        <v>224</v>
      </c>
      <c r="E1955" s="228" t="s">
        <v>2910</v>
      </c>
      <c r="F1955" s="229" t="s">
        <v>2911</v>
      </c>
      <c r="G1955" s="230" t="s">
        <v>155</v>
      </c>
      <c r="H1955" s="231">
        <v>146.696</v>
      </c>
      <c r="I1955" s="232"/>
      <c r="J1955" s="233">
        <f>ROUND(I1955*H1955,2)</f>
        <v>0</v>
      </c>
      <c r="K1955" s="229" t="s">
        <v>156</v>
      </c>
      <c r="L1955" s="234"/>
      <c r="M1955" s="235" t="s">
        <v>1</v>
      </c>
      <c r="N1955" s="236" t="s">
        <v>42</v>
      </c>
      <c r="O1955" s="71"/>
      <c r="P1955" s="190">
        <f>O1955*H1955</f>
        <v>0</v>
      </c>
      <c r="Q1955" s="190">
        <v>1.617E-2</v>
      </c>
      <c r="R1955" s="190">
        <f>Q1955*H1955</f>
        <v>2.3720743199999998</v>
      </c>
      <c r="S1955" s="190">
        <v>0</v>
      </c>
      <c r="T1955" s="191">
        <f>S1955*H1955</f>
        <v>0</v>
      </c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4"/>
      <c r="AE1955" s="34"/>
      <c r="AR1955" s="192" t="s">
        <v>326</v>
      </c>
      <c r="AT1955" s="192" t="s">
        <v>224</v>
      </c>
      <c r="AU1955" s="192" t="s">
        <v>84</v>
      </c>
      <c r="AY1955" s="17" t="s">
        <v>150</v>
      </c>
      <c r="BE1955" s="193">
        <f>IF(N1955="základní",J1955,0)</f>
        <v>0</v>
      </c>
      <c r="BF1955" s="193">
        <f>IF(N1955="snížená",J1955,0)</f>
        <v>0</v>
      </c>
      <c r="BG1955" s="193">
        <f>IF(N1955="zákl. přenesená",J1955,0)</f>
        <v>0</v>
      </c>
      <c r="BH1955" s="193">
        <f>IF(N1955="sníž. přenesená",J1955,0)</f>
        <v>0</v>
      </c>
      <c r="BI1955" s="193">
        <f>IF(N1955="nulová",J1955,0)</f>
        <v>0</v>
      </c>
      <c r="BJ1955" s="17" t="s">
        <v>82</v>
      </c>
      <c r="BK1955" s="193">
        <f>ROUND(I1955*H1955,2)</f>
        <v>0</v>
      </c>
      <c r="BL1955" s="17" t="s">
        <v>234</v>
      </c>
      <c r="BM1955" s="192" t="s">
        <v>2912</v>
      </c>
    </row>
    <row r="1956" spans="1:65" s="14" customFormat="1" ht="11.25">
      <c r="B1956" s="205"/>
      <c r="C1956" s="206"/>
      <c r="D1956" s="196" t="s">
        <v>162</v>
      </c>
      <c r="E1956" s="206"/>
      <c r="F1956" s="208" t="s">
        <v>2913</v>
      </c>
      <c r="G1956" s="206"/>
      <c r="H1956" s="209">
        <v>146.696</v>
      </c>
      <c r="I1956" s="210"/>
      <c r="J1956" s="206"/>
      <c r="K1956" s="206"/>
      <c r="L1956" s="211"/>
      <c r="M1956" s="212"/>
      <c r="N1956" s="213"/>
      <c r="O1956" s="213"/>
      <c r="P1956" s="213"/>
      <c r="Q1956" s="213"/>
      <c r="R1956" s="213"/>
      <c r="S1956" s="213"/>
      <c r="T1956" s="214"/>
      <c r="AT1956" s="215" t="s">
        <v>162</v>
      </c>
      <c r="AU1956" s="215" t="s">
        <v>84</v>
      </c>
      <c r="AV1956" s="14" t="s">
        <v>84</v>
      </c>
      <c r="AW1956" s="14" t="s">
        <v>4</v>
      </c>
      <c r="AX1956" s="14" t="s">
        <v>82</v>
      </c>
      <c r="AY1956" s="215" t="s">
        <v>150</v>
      </c>
    </row>
    <row r="1957" spans="1:65" s="2" customFormat="1" ht="16.5" customHeight="1">
      <c r="A1957" s="34"/>
      <c r="B1957" s="35"/>
      <c r="C1957" s="181" t="s">
        <v>2914</v>
      </c>
      <c r="D1957" s="181" t="s">
        <v>152</v>
      </c>
      <c r="E1957" s="182" t="s">
        <v>2915</v>
      </c>
      <c r="F1957" s="183" t="s">
        <v>2916</v>
      </c>
      <c r="G1957" s="184" t="s">
        <v>155</v>
      </c>
      <c r="H1957" s="185">
        <v>135.83000000000001</v>
      </c>
      <c r="I1957" s="186"/>
      <c r="J1957" s="187">
        <f>ROUND(I1957*H1957,2)</f>
        <v>0</v>
      </c>
      <c r="K1957" s="183" t="s">
        <v>156</v>
      </c>
      <c r="L1957" s="39"/>
      <c r="M1957" s="188" t="s">
        <v>1</v>
      </c>
      <c r="N1957" s="189" t="s">
        <v>42</v>
      </c>
      <c r="O1957" s="71"/>
      <c r="P1957" s="190">
        <f>O1957*H1957</f>
        <v>0</v>
      </c>
      <c r="Q1957" s="190">
        <v>1.6000000000000001E-4</v>
      </c>
      <c r="R1957" s="190">
        <f>Q1957*H1957</f>
        <v>2.1732800000000004E-2</v>
      </c>
      <c r="S1957" s="190">
        <v>0</v>
      </c>
      <c r="T1957" s="191">
        <f>S1957*H1957</f>
        <v>0</v>
      </c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  <c r="AR1957" s="192" t="s">
        <v>234</v>
      </c>
      <c r="AT1957" s="192" t="s">
        <v>152</v>
      </c>
      <c r="AU1957" s="192" t="s">
        <v>84</v>
      </c>
      <c r="AY1957" s="17" t="s">
        <v>150</v>
      </c>
      <c r="BE1957" s="193">
        <f>IF(N1957="základní",J1957,0)</f>
        <v>0</v>
      </c>
      <c r="BF1957" s="193">
        <f>IF(N1957="snížená",J1957,0)</f>
        <v>0</v>
      </c>
      <c r="BG1957" s="193">
        <f>IF(N1957="zákl. přenesená",J1957,0)</f>
        <v>0</v>
      </c>
      <c r="BH1957" s="193">
        <f>IF(N1957="sníž. přenesená",J1957,0)</f>
        <v>0</v>
      </c>
      <c r="BI1957" s="193">
        <f>IF(N1957="nulová",J1957,0)</f>
        <v>0</v>
      </c>
      <c r="BJ1957" s="17" t="s">
        <v>82</v>
      </c>
      <c r="BK1957" s="193">
        <f>ROUND(I1957*H1957,2)</f>
        <v>0</v>
      </c>
      <c r="BL1957" s="17" t="s">
        <v>234</v>
      </c>
      <c r="BM1957" s="192" t="s">
        <v>2917</v>
      </c>
    </row>
    <row r="1958" spans="1:65" s="13" customFormat="1" ht="11.25">
      <c r="B1958" s="194"/>
      <c r="C1958" s="195"/>
      <c r="D1958" s="196" t="s">
        <v>162</v>
      </c>
      <c r="E1958" s="197" t="s">
        <v>1</v>
      </c>
      <c r="F1958" s="198" t="s">
        <v>714</v>
      </c>
      <c r="G1958" s="195"/>
      <c r="H1958" s="197" t="s">
        <v>1</v>
      </c>
      <c r="I1958" s="199"/>
      <c r="J1958" s="195"/>
      <c r="K1958" s="195"/>
      <c r="L1958" s="200"/>
      <c r="M1958" s="201"/>
      <c r="N1958" s="202"/>
      <c r="O1958" s="202"/>
      <c r="P1958" s="202"/>
      <c r="Q1958" s="202"/>
      <c r="R1958" s="202"/>
      <c r="S1958" s="202"/>
      <c r="T1958" s="203"/>
      <c r="AT1958" s="204" t="s">
        <v>162</v>
      </c>
      <c r="AU1958" s="204" t="s">
        <v>84</v>
      </c>
      <c r="AV1958" s="13" t="s">
        <v>82</v>
      </c>
      <c r="AW1958" s="13" t="s">
        <v>32</v>
      </c>
      <c r="AX1958" s="13" t="s">
        <v>77</v>
      </c>
      <c r="AY1958" s="204" t="s">
        <v>150</v>
      </c>
    </row>
    <row r="1959" spans="1:65" s="14" customFormat="1" ht="11.25">
      <c r="B1959" s="205"/>
      <c r="C1959" s="206"/>
      <c r="D1959" s="196" t="s">
        <v>162</v>
      </c>
      <c r="E1959" s="207" t="s">
        <v>1</v>
      </c>
      <c r="F1959" s="208" t="s">
        <v>744</v>
      </c>
      <c r="G1959" s="206"/>
      <c r="H1959" s="209">
        <v>135.83000000000001</v>
      </c>
      <c r="I1959" s="210"/>
      <c r="J1959" s="206"/>
      <c r="K1959" s="206"/>
      <c r="L1959" s="211"/>
      <c r="M1959" s="212"/>
      <c r="N1959" s="213"/>
      <c r="O1959" s="213"/>
      <c r="P1959" s="213"/>
      <c r="Q1959" s="213"/>
      <c r="R1959" s="213"/>
      <c r="S1959" s="213"/>
      <c r="T1959" s="214"/>
      <c r="AT1959" s="215" t="s">
        <v>162</v>
      </c>
      <c r="AU1959" s="215" t="s">
        <v>84</v>
      </c>
      <c r="AV1959" s="14" t="s">
        <v>84</v>
      </c>
      <c r="AW1959" s="14" t="s">
        <v>32</v>
      </c>
      <c r="AX1959" s="14" t="s">
        <v>82</v>
      </c>
      <c r="AY1959" s="215" t="s">
        <v>150</v>
      </c>
    </row>
    <row r="1960" spans="1:65" s="2" customFormat="1" ht="21.75" customHeight="1">
      <c r="A1960" s="34"/>
      <c r="B1960" s="35"/>
      <c r="C1960" s="181" t="s">
        <v>2918</v>
      </c>
      <c r="D1960" s="181" t="s">
        <v>152</v>
      </c>
      <c r="E1960" s="182" t="s">
        <v>2919</v>
      </c>
      <c r="F1960" s="183" t="s">
        <v>2920</v>
      </c>
      <c r="G1960" s="184" t="s">
        <v>155</v>
      </c>
      <c r="H1960" s="185">
        <v>135.83000000000001</v>
      </c>
      <c r="I1960" s="186"/>
      <c r="J1960" s="187">
        <f>ROUND(I1960*H1960,2)</f>
        <v>0</v>
      </c>
      <c r="K1960" s="183" t="s">
        <v>156</v>
      </c>
      <c r="L1960" s="39"/>
      <c r="M1960" s="188" t="s">
        <v>1</v>
      </c>
      <c r="N1960" s="189" t="s">
        <v>42</v>
      </c>
      <c r="O1960" s="71"/>
      <c r="P1960" s="190">
        <f>O1960*H1960</f>
        <v>0</v>
      </c>
      <c r="Q1960" s="190">
        <v>1.9000000000000001E-4</v>
      </c>
      <c r="R1960" s="190">
        <f>Q1960*H1960</f>
        <v>2.5807700000000003E-2</v>
      </c>
      <c r="S1960" s="190">
        <v>0</v>
      </c>
      <c r="T1960" s="191">
        <f>S1960*H1960</f>
        <v>0</v>
      </c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  <c r="AR1960" s="192" t="s">
        <v>234</v>
      </c>
      <c r="AT1960" s="192" t="s">
        <v>152</v>
      </c>
      <c r="AU1960" s="192" t="s">
        <v>84</v>
      </c>
      <c r="AY1960" s="17" t="s">
        <v>150</v>
      </c>
      <c r="BE1960" s="193">
        <f>IF(N1960="základní",J1960,0)</f>
        <v>0</v>
      </c>
      <c r="BF1960" s="193">
        <f>IF(N1960="snížená",J1960,0)</f>
        <v>0</v>
      </c>
      <c r="BG1960" s="193">
        <f>IF(N1960="zákl. přenesená",J1960,0)</f>
        <v>0</v>
      </c>
      <c r="BH1960" s="193">
        <f>IF(N1960="sníž. přenesená",J1960,0)</f>
        <v>0</v>
      </c>
      <c r="BI1960" s="193">
        <f>IF(N1960="nulová",J1960,0)</f>
        <v>0</v>
      </c>
      <c r="BJ1960" s="17" t="s">
        <v>82</v>
      </c>
      <c r="BK1960" s="193">
        <f>ROUND(I1960*H1960,2)</f>
        <v>0</v>
      </c>
      <c r="BL1960" s="17" t="s">
        <v>234</v>
      </c>
      <c r="BM1960" s="192" t="s">
        <v>2921</v>
      </c>
    </row>
    <row r="1961" spans="1:65" s="13" customFormat="1" ht="11.25">
      <c r="B1961" s="194"/>
      <c r="C1961" s="195"/>
      <c r="D1961" s="196" t="s">
        <v>162</v>
      </c>
      <c r="E1961" s="197" t="s">
        <v>1</v>
      </c>
      <c r="F1961" s="198" t="s">
        <v>714</v>
      </c>
      <c r="G1961" s="195"/>
      <c r="H1961" s="197" t="s">
        <v>1</v>
      </c>
      <c r="I1961" s="199"/>
      <c r="J1961" s="195"/>
      <c r="K1961" s="195"/>
      <c r="L1961" s="200"/>
      <c r="M1961" s="201"/>
      <c r="N1961" s="202"/>
      <c r="O1961" s="202"/>
      <c r="P1961" s="202"/>
      <c r="Q1961" s="202"/>
      <c r="R1961" s="202"/>
      <c r="S1961" s="202"/>
      <c r="T1961" s="203"/>
      <c r="AT1961" s="204" t="s">
        <v>162</v>
      </c>
      <c r="AU1961" s="204" t="s">
        <v>84</v>
      </c>
      <c r="AV1961" s="13" t="s">
        <v>82</v>
      </c>
      <c r="AW1961" s="13" t="s">
        <v>32</v>
      </c>
      <c r="AX1961" s="13" t="s">
        <v>77</v>
      </c>
      <c r="AY1961" s="204" t="s">
        <v>150</v>
      </c>
    </row>
    <row r="1962" spans="1:65" s="14" customFormat="1" ht="11.25">
      <c r="B1962" s="205"/>
      <c r="C1962" s="206"/>
      <c r="D1962" s="196" t="s">
        <v>162</v>
      </c>
      <c r="E1962" s="207" t="s">
        <v>1</v>
      </c>
      <c r="F1962" s="208" t="s">
        <v>744</v>
      </c>
      <c r="G1962" s="206"/>
      <c r="H1962" s="209">
        <v>135.83000000000001</v>
      </c>
      <c r="I1962" s="210"/>
      <c r="J1962" s="206"/>
      <c r="K1962" s="206"/>
      <c r="L1962" s="211"/>
      <c r="M1962" s="212"/>
      <c r="N1962" s="213"/>
      <c r="O1962" s="213"/>
      <c r="P1962" s="213"/>
      <c r="Q1962" s="213"/>
      <c r="R1962" s="213"/>
      <c r="S1962" s="213"/>
      <c r="T1962" s="214"/>
      <c r="AT1962" s="215" t="s">
        <v>162</v>
      </c>
      <c r="AU1962" s="215" t="s">
        <v>84</v>
      </c>
      <c r="AV1962" s="14" t="s">
        <v>84</v>
      </c>
      <c r="AW1962" s="14" t="s">
        <v>32</v>
      </c>
      <c r="AX1962" s="14" t="s">
        <v>82</v>
      </c>
      <c r="AY1962" s="215" t="s">
        <v>150</v>
      </c>
    </row>
    <row r="1963" spans="1:65" s="2" customFormat="1" ht="21.75" customHeight="1">
      <c r="A1963" s="34"/>
      <c r="B1963" s="35"/>
      <c r="C1963" s="181" t="s">
        <v>2922</v>
      </c>
      <c r="D1963" s="181" t="s">
        <v>152</v>
      </c>
      <c r="E1963" s="182" t="s">
        <v>2923</v>
      </c>
      <c r="F1963" s="183" t="s">
        <v>2924</v>
      </c>
      <c r="G1963" s="184" t="s">
        <v>155</v>
      </c>
      <c r="H1963" s="185">
        <v>271.66000000000003</v>
      </c>
      <c r="I1963" s="186"/>
      <c r="J1963" s="187">
        <f>ROUND(I1963*H1963,2)</f>
        <v>0</v>
      </c>
      <c r="K1963" s="183" t="s">
        <v>156</v>
      </c>
      <c r="L1963" s="39"/>
      <c r="M1963" s="188" t="s">
        <v>1</v>
      </c>
      <c r="N1963" s="189" t="s">
        <v>42</v>
      </c>
      <c r="O1963" s="71"/>
      <c r="P1963" s="190">
        <f>O1963*H1963</f>
        <v>0</v>
      </c>
      <c r="Q1963" s="190">
        <v>1.0000000000000001E-5</v>
      </c>
      <c r="R1963" s="190">
        <f>Q1963*H1963</f>
        <v>2.7166000000000004E-3</v>
      </c>
      <c r="S1963" s="190">
        <v>0</v>
      </c>
      <c r="T1963" s="191">
        <f>S1963*H1963</f>
        <v>0</v>
      </c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R1963" s="192" t="s">
        <v>234</v>
      </c>
      <c r="AT1963" s="192" t="s">
        <v>152</v>
      </c>
      <c r="AU1963" s="192" t="s">
        <v>84</v>
      </c>
      <c r="AY1963" s="17" t="s">
        <v>150</v>
      </c>
      <c r="BE1963" s="193">
        <f>IF(N1963="základní",J1963,0)</f>
        <v>0</v>
      </c>
      <c r="BF1963" s="193">
        <f>IF(N1963="snížená",J1963,0)</f>
        <v>0</v>
      </c>
      <c r="BG1963" s="193">
        <f>IF(N1963="zákl. přenesená",J1963,0)</f>
        <v>0</v>
      </c>
      <c r="BH1963" s="193">
        <f>IF(N1963="sníž. přenesená",J1963,0)</f>
        <v>0</v>
      </c>
      <c r="BI1963" s="193">
        <f>IF(N1963="nulová",J1963,0)</f>
        <v>0</v>
      </c>
      <c r="BJ1963" s="17" t="s">
        <v>82</v>
      </c>
      <c r="BK1963" s="193">
        <f>ROUND(I1963*H1963,2)</f>
        <v>0</v>
      </c>
      <c r="BL1963" s="17" t="s">
        <v>234</v>
      </c>
      <c r="BM1963" s="192" t="s">
        <v>2925</v>
      </c>
    </row>
    <row r="1964" spans="1:65" s="13" customFormat="1" ht="11.25">
      <c r="B1964" s="194"/>
      <c r="C1964" s="195"/>
      <c r="D1964" s="196" t="s">
        <v>162</v>
      </c>
      <c r="E1964" s="197" t="s">
        <v>1</v>
      </c>
      <c r="F1964" s="198" t="s">
        <v>714</v>
      </c>
      <c r="G1964" s="195"/>
      <c r="H1964" s="197" t="s">
        <v>1</v>
      </c>
      <c r="I1964" s="199"/>
      <c r="J1964" s="195"/>
      <c r="K1964" s="195"/>
      <c r="L1964" s="200"/>
      <c r="M1964" s="201"/>
      <c r="N1964" s="202"/>
      <c r="O1964" s="202"/>
      <c r="P1964" s="202"/>
      <c r="Q1964" s="202"/>
      <c r="R1964" s="202"/>
      <c r="S1964" s="202"/>
      <c r="T1964" s="203"/>
      <c r="AT1964" s="204" t="s">
        <v>162</v>
      </c>
      <c r="AU1964" s="204" t="s">
        <v>84</v>
      </c>
      <c r="AV1964" s="13" t="s">
        <v>82</v>
      </c>
      <c r="AW1964" s="13" t="s">
        <v>32</v>
      </c>
      <c r="AX1964" s="13" t="s">
        <v>77</v>
      </c>
      <c r="AY1964" s="204" t="s">
        <v>150</v>
      </c>
    </row>
    <row r="1965" spans="1:65" s="14" customFormat="1" ht="11.25">
      <c r="B1965" s="205"/>
      <c r="C1965" s="206"/>
      <c r="D1965" s="196" t="s">
        <v>162</v>
      </c>
      <c r="E1965" s="207" t="s">
        <v>1</v>
      </c>
      <c r="F1965" s="208" t="s">
        <v>2926</v>
      </c>
      <c r="G1965" s="206"/>
      <c r="H1965" s="209">
        <v>271.66000000000003</v>
      </c>
      <c r="I1965" s="210"/>
      <c r="J1965" s="206"/>
      <c r="K1965" s="206"/>
      <c r="L1965" s="211"/>
      <c r="M1965" s="212"/>
      <c r="N1965" s="213"/>
      <c r="O1965" s="213"/>
      <c r="P1965" s="213"/>
      <c r="Q1965" s="213"/>
      <c r="R1965" s="213"/>
      <c r="S1965" s="213"/>
      <c r="T1965" s="214"/>
      <c r="AT1965" s="215" t="s">
        <v>162</v>
      </c>
      <c r="AU1965" s="215" t="s">
        <v>84</v>
      </c>
      <c r="AV1965" s="14" t="s">
        <v>84</v>
      </c>
      <c r="AW1965" s="14" t="s">
        <v>32</v>
      </c>
      <c r="AX1965" s="14" t="s">
        <v>82</v>
      </c>
      <c r="AY1965" s="215" t="s">
        <v>150</v>
      </c>
    </row>
    <row r="1966" spans="1:65" s="2" customFormat="1" ht="16.5" customHeight="1">
      <c r="A1966" s="34"/>
      <c r="B1966" s="35"/>
      <c r="C1966" s="181" t="s">
        <v>2927</v>
      </c>
      <c r="D1966" s="181" t="s">
        <v>152</v>
      </c>
      <c r="E1966" s="182" t="s">
        <v>2928</v>
      </c>
      <c r="F1966" s="183" t="s">
        <v>2929</v>
      </c>
      <c r="G1966" s="184" t="s">
        <v>155</v>
      </c>
      <c r="H1966" s="185">
        <v>135.83000000000001</v>
      </c>
      <c r="I1966" s="186"/>
      <c r="J1966" s="187">
        <f>ROUND(I1966*H1966,2)</f>
        <v>0</v>
      </c>
      <c r="K1966" s="183" t="s">
        <v>156</v>
      </c>
      <c r="L1966" s="39"/>
      <c r="M1966" s="188" t="s">
        <v>1</v>
      </c>
      <c r="N1966" s="189" t="s">
        <v>42</v>
      </c>
      <c r="O1966" s="71"/>
      <c r="P1966" s="190">
        <f>O1966*H1966</f>
        <v>0</v>
      </c>
      <c r="Q1966" s="190">
        <v>1E-4</v>
      </c>
      <c r="R1966" s="190">
        <f>Q1966*H1966</f>
        <v>1.3583000000000001E-2</v>
      </c>
      <c r="S1966" s="190">
        <v>0</v>
      </c>
      <c r="T1966" s="191">
        <f>S1966*H1966</f>
        <v>0</v>
      </c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4"/>
      <c r="AE1966" s="34"/>
      <c r="AR1966" s="192" t="s">
        <v>234</v>
      </c>
      <c r="AT1966" s="192" t="s">
        <v>152</v>
      </c>
      <c r="AU1966" s="192" t="s">
        <v>84</v>
      </c>
      <c r="AY1966" s="17" t="s">
        <v>150</v>
      </c>
      <c r="BE1966" s="193">
        <f>IF(N1966="základní",J1966,0)</f>
        <v>0</v>
      </c>
      <c r="BF1966" s="193">
        <f>IF(N1966="snížená",J1966,0)</f>
        <v>0</v>
      </c>
      <c r="BG1966" s="193">
        <f>IF(N1966="zákl. přenesená",J1966,0)</f>
        <v>0</v>
      </c>
      <c r="BH1966" s="193">
        <f>IF(N1966="sníž. přenesená",J1966,0)</f>
        <v>0</v>
      </c>
      <c r="BI1966" s="193">
        <f>IF(N1966="nulová",J1966,0)</f>
        <v>0</v>
      </c>
      <c r="BJ1966" s="17" t="s">
        <v>82</v>
      </c>
      <c r="BK1966" s="193">
        <f>ROUND(I1966*H1966,2)</f>
        <v>0</v>
      </c>
      <c r="BL1966" s="17" t="s">
        <v>234</v>
      </c>
      <c r="BM1966" s="192" t="s">
        <v>2930</v>
      </c>
    </row>
    <row r="1967" spans="1:65" s="13" customFormat="1" ht="11.25">
      <c r="B1967" s="194"/>
      <c r="C1967" s="195"/>
      <c r="D1967" s="196" t="s">
        <v>162</v>
      </c>
      <c r="E1967" s="197" t="s">
        <v>1</v>
      </c>
      <c r="F1967" s="198" t="s">
        <v>714</v>
      </c>
      <c r="G1967" s="195"/>
      <c r="H1967" s="197" t="s">
        <v>1</v>
      </c>
      <c r="I1967" s="199"/>
      <c r="J1967" s="195"/>
      <c r="K1967" s="195"/>
      <c r="L1967" s="200"/>
      <c r="M1967" s="201"/>
      <c r="N1967" s="202"/>
      <c r="O1967" s="202"/>
      <c r="P1967" s="202"/>
      <c r="Q1967" s="202"/>
      <c r="R1967" s="202"/>
      <c r="S1967" s="202"/>
      <c r="T1967" s="203"/>
      <c r="AT1967" s="204" t="s">
        <v>162</v>
      </c>
      <c r="AU1967" s="204" t="s">
        <v>84</v>
      </c>
      <c r="AV1967" s="13" t="s">
        <v>82</v>
      </c>
      <c r="AW1967" s="13" t="s">
        <v>32</v>
      </c>
      <c r="AX1967" s="13" t="s">
        <v>77</v>
      </c>
      <c r="AY1967" s="204" t="s">
        <v>150</v>
      </c>
    </row>
    <row r="1968" spans="1:65" s="14" customFormat="1" ht="11.25">
      <c r="B1968" s="205"/>
      <c r="C1968" s="206"/>
      <c r="D1968" s="196" t="s">
        <v>162</v>
      </c>
      <c r="E1968" s="207" t="s">
        <v>1</v>
      </c>
      <c r="F1968" s="208" t="s">
        <v>744</v>
      </c>
      <c r="G1968" s="206"/>
      <c r="H1968" s="209">
        <v>135.83000000000001</v>
      </c>
      <c r="I1968" s="210"/>
      <c r="J1968" s="206"/>
      <c r="K1968" s="206"/>
      <c r="L1968" s="211"/>
      <c r="M1968" s="212"/>
      <c r="N1968" s="213"/>
      <c r="O1968" s="213"/>
      <c r="P1968" s="213"/>
      <c r="Q1968" s="213"/>
      <c r="R1968" s="213"/>
      <c r="S1968" s="213"/>
      <c r="T1968" s="214"/>
      <c r="AT1968" s="215" t="s">
        <v>162</v>
      </c>
      <c r="AU1968" s="215" t="s">
        <v>84</v>
      </c>
      <c r="AV1968" s="14" t="s">
        <v>84</v>
      </c>
      <c r="AW1968" s="14" t="s">
        <v>32</v>
      </c>
      <c r="AX1968" s="14" t="s">
        <v>82</v>
      </c>
      <c r="AY1968" s="215" t="s">
        <v>150</v>
      </c>
    </row>
    <row r="1969" spans="1:65" s="2" customFormat="1" ht="33" customHeight="1">
      <c r="A1969" s="34"/>
      <c r="B1969" s="35"/>
      <c r="C1969" s="181" t="s">
        <v>2931</v>
      </c>
      <c r="D1969" s="181" t="s">
        <v>152</v>
      </c>
      <c r="E1969" s="182" t="s">
        <v>2932</v>
      </c>
      <c r="F1969" s="183" t="s">
        <v>2933</v>
      </c>
      <c r="G1969" s="184" t="s">
        <v>209</v>
      </c>
      <c r="H1969" s="185">
        <v>3.5019999999999998</v>
      </c>
      <c r="I1969" s="186"/>
      <c r="J1969" s="187">
        <f>ROUND(I1969*H1969,2)</f>
        <v>0</v>
      </c>
      <c r="K1969" s="183" t="s">
        <v>156</v>
      </c>
      <c r="L1969" s="39"/>
      <c r="M1969" s="188" t="s">
        <v>1</v>
      </c>
      <c r="N1969" s="189" t="s">
        <v>42</v>
      </c>
      <c r="O1969" s="71"/>
      <c r="P1969" s="190">
        <f>O1969*H1969</f>
        <v>0</v>
      </c>
      <c r="Q1969" s="190">
        <v>0</v>
      </c>
      <c r="R1969" s="190">
        <f>Q1969*H1969</f>
        <v>0</v>
      </c>
      <c r="S1969" s="190">
        <v>0</v>
      </c>
      <c r="T1969" s="191">
        <f>S1969*H1969</f>
        <v>0</v>
      </c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  <c r="AR1969" s="192" t="s">
        <v>234</v>
      </c>
      <c r="AT1969" s="192" t="s">
        <v>152</v>
      </c>
      <c r="AU1969" s="192" t="s">
        <v>84</v>
      </c>
      <c r="AY1969" s="17" t="s">
        <v>150</v>
      </c>
      <c r="BE1969" s="193">
        <f>IF(N1969="základní",J1969,0)</f>
        <v>0</v>
      </c>
      <c r="BF1969" s="193">
        <f>IF(N1969="snížená",J1969,0)</f>
        <v>0</v>
      </c>
      <c r="BG1969" s="193">
        <f>IF(N1969="zákl. přenesená",J1969,0)</f>
        <v>0</v>
      </c>
      <c r="BH1969" s="193">
        <f>IF(N1969="sníž. přenesená",J1969,0)</f>
        <v>0</v>
      </c>
      <c r="BI1969" s="193">
        <f>IF(N1969="nulová",J1969,0)</f>
        <v>0</v>
      </c>
      <c r="BJ1969" s="17" t="s">
        <v>82</v>
      </c>
      <c r="BK1969" s="193">
        <f>ROUND(I1969*H1969,2)</f>
        <v>0</v>
      </c>
      <c r="BL1969" s="17" t="s">
        <v>234</v>
      </c>
      <c r="BM1969" s="192" t="s">
        <v>2934</v>
      </c>
    </row>
    <row r="1970" spans="1:65" s="12" customFormat="1" ht="22.9" customHeight="1">
      <c r="B1970" s="165"/>
      <c r="C1970" s="166"/>
      <c r="D1970" s="167" t="s">
        <v>76</v>
      </c>
      <c r="E1970" s="179" t="s">
        <v>2935</v>
      </c>
      <c r="F1970" s="179" t="s">
        <v>2936</v>
      </c>
      <c r="G1970" s="166"/>
      <c r="H1970" s="166"/>
      <c r="I1970" s="169"/>
      <c r="J1970" s="180">
        <f>BK1970</f>
        <v>0</v>
      </c>
      <c r="K1970" s="166"/>
      <c r="L1970" s="171"/>
      <c r="M1970" s="172"/>
      <c r="N1970" s="173"/>
      <c r="O1970" s="173"/>
      <c r="P1970" s="174">
        <f>SUM(P1971:P2141)</f>
        <v>0</v>
      </c>
      <c r="Q1970" s="173"/>
      <c r="R1970" s="174">
        <f>SUM(R1971:R2141)</f>
        <v>3.8829824800000003</v>
      </c>
      <c r="S1970" s="173"/>
      <c r="T1970" s="175">
        <f>SUM(T1971:T2141)</f>
        <v>1.6019760000000001</v>
      </c>
      <c r="AR1970" s="176" t="s">
        <v>84</v>
      </c>
      <c r="AT1970" s="177" t="s">
        <v>76</v>
      </c>
      <c r="AU1970" s="177" t="s">
        <v>82</v>
      </c>
      <c r="AY1970" s="176" t="s">
        <v>150</v>
      </c>
      <c r="BK1970" s="178">
        <f>SUM(BK1971:BK2141)</f>
        <v>0</v>
      </c>
    </row>
    <row r="1971" spans="1:65" s="2" customFormat="1" ht="24.2" customHeight="1">
      <c r="A1971" s="34"/>
      <c r="B1971" s="35"/>
      <c r="C1971" s="181" t="s">
        <v>2937</v>
      </c>
      <c r="D1971" s="181" t="s">
        <v>152</v>
      </c>
      <c r="E1971" s="182" t="s">
        <v>2938</v>
      </c>
      <c r="F1971" s="183" t="s">
        <v>2939</v>
      </c>
      <c r="G1971" s="184" t="s">
        <v>155</v>
      </c>
      <c r="H1971" s="185">
        <v>32.270000000000003</v>
      </c>
      <c r="I1971" s="186"/>
      <c r="J1971" s="187">
        <f>ROUND(I1971*H1971,2)</f>
        <v>0</v>
      </c>
      <c r="K1971" s="183" t="s">
        <v>156</v>
      </c>
      <c r="L1971" s="39"/>
      <c r="M1971" s="188" t="s">
        <v>1</v>
      </c>
      <c r="N1971" s="189" t="s">
        <v>42</v>
      </c>
      <c r="O1971" s="71"/>
      <c r="P1971" s="190">
        <f>O1971*H1971</f>
        <v>0</v>
      </c>
      <c r="Q1971" s="190">
        <v>0</v>
      </c>
      <c r="R1971" s="190">
        <f>Q1971*H1971</f>
        <v>0</v>
      </c>
      <c r="S1971" s="190">
        <v>0</v>
      </c>
      <c r="T1971" s="191">
        <f>S1971*H1971</f>
        <v>0</v>
      </c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4"/>
      <c r="AE1971" s="34"/>
      <c r="AR1971" s="192" t="s">
        <v>234</v>
      </c>
      <c r="AT1971" s="192" t="s">
        <v>152</v>
      </c>
      <c r="AU1971" s="192" t="s">
        <v>84</v>
      </c>
      <c r="AY1971" s="17" t="s">
        <v>150</v>
      </c>
      <c r="BE1971" s="193">
        <f>IF(N1971="základní",J1971,0)</f>
        <v>0</v>
      </c>
      <c r="BF1971" s="193">
        <f>IF(N1971="snížená",J1971,0)</f>
        <v>0</v>
      </c>
      <c r="BG1971" s="193">
        <f>IF(N1971="zákl. přenesená",J1971,0)</f>
        <v>0</v>
      </c>
      <c r="BH1971" s="193">
        <f>IF(N1971="sníž. přenesená",J1971,0)</f>
        <v>0</v>
      </c>
      <c r="BI1971" s="193">
        <f>IF(N1971="nulová",J1971,0)</f>
        <v>0</v>
      </c>
      <c r="BJ1971" s="17" t="s">
        <v>82</v>
      </c>
      <c r="BK1971" s="193">
        <f>ROUND(I1971*H1971,2)</f>
        <v>0</v>
      </c>
      <c r="BL1971" s="17" t="s">
        <v>234</v>
      </c>
      <c r="BM1971" s="192" t="s">
        <v>2940</v>
      </c>
    </row>
    <row r="1972" spans="1:65" s="13" customFormat="1" ht="11.25">
      <c r="B1972" s="194"/>
      <c r="C1972" s="195"/>
      <c r="D1972" s="196" t="s">
        <v>162</v>
      </c>
      <c r="E1972" s="197" t="s">
        <v>1</v>
      </c>
      <c r="F1972" s="198" t="s">
        <v>2941</v>
      </c>
      <c r="G1972" s="195"/>
      <c r="H1972" s="197" t="s">
        <v>1</v>
      </c>
      <c r="I1972" s="199"/>
      <c r="J1972" s="195"/>
      <c r="K1972" s="195"/>
      <c r="L1972" s="200"/>
      <c r="M1972" s="201"/>
      <c r="N1972" s="202"/>
      <c r="O1972" s="202"/>
      <c r="P1972" s="202"/>
      <c r="Q1972" s="202"/>
      <c r="R1972" s="202"/>
      <c r="S1972" s="202"/>
      <c r="T1972" s="203"/>
      <c r="AT1972" s="204" t="s">
        <v>162</v>
      </c>
      <c r="AU1972" s="204" t="s">
        <v>84</v>
      </c>
      <c r="AV1972" s="13" t="s">
        <v>82</v>
      </c>
      <c r="AW1972" s="13" t="s">
        <v>32</v>
      </c>
      <c r="AX1972" s="13" t="s">
        <v>77</v>
      </c>
      <c r="AY1972" s="204" t="s">
        <v>150</v>
      </c>
    </row>
    <row r="1973" spans="1:65" s="14" customFormat="1" ht="11.25">
      <c r="B1973" s="205"/>
      <c r="C1973" s="206"/>
      <c r="D1973" s="196" t="s">
        <v>162</v>
      </c>
      <c r="E1973" s="207" t="s">
        <v>1</v>
      </c>
      <c r="F1973" s="208" t="s">
        <v>904</v>
      </c>
      <c r="G1973" s="206"/>
      <c r="H1973" s="209">
        <v>15.93</v>
      </c>
      <c r="I1973" s="210"/>
      <c r="J1973" s="206"/>
      <c r="K1973" s="206"/>
      <c r="L1973" s="211"/>
      <c r="M1973" s="212"/>
      <c r="N1973" s="213"/>
      <c r="O1973" s="213"/>
      <c r="P1973" s="213"/>
      <c r="Q1973" s="213"/>
      <c r="R1973" s="213"/>
      <c r="S1973" s="213"/>
      <c r="T1973" s="214"/>
      <c r="AT1973" s="215" t="s">
        <v>162</v>
      </c>
      <c r="AU1973" s="215" t="s">
        <v>84</v>
      </c>
      <c r="AV1973" s="14" t="s">
        <v>84</v>
      </c>
      <c r="AW1973" s="14" t="s">
        <v>32</v>
      </c>
      <c r="AX1973" s="14" t="s">
        <v>77</v>
      </c>
      <c r="AY1973" s="215" t="s">
        <v>150</v>
      </c>
    </row>
    <row r="1974" spans="1:65" s="13" customFormat="1" ht="11.25">
      <c r="B1974" s="194"/>
      <c r="C1974" s="195"/>
      <c r="D1974" s="196" t="s">
        <v>162</v>
      </c>
      <c r="E1974" s="197" t="s">
        <v>1</v>
      </c>
      <c r="F1974" s="198" t="s">
        <v>2942</v>
      </c>
      <c r="G1974" s="195"/>
      <c r="H1974" s="197" t="s">
        <v>1</v>
      </c>
      <c r="I1974" s="199"/>
      <c r="J1974" s="195"/>
      <c r="K1974" s="195"/>
      <c r="L1974" s="200"/>
      <c r="M1974" s="201"/>
      <c r="N1974" s="202"/>
      <c r="O1974" s="202"/>
      <c r="P1974" s="202"/>
      <c r="Q1974" s="202"/>
      <c r="R1974" s="202"/>
      <c r="S1974" s="202"/>
      <c r="T1974" s="203"/>
      <c r="AT1974" s="204" t="s">
        <v>162</v>
      </c>
      <c r="AU1974" s="204" t="s">
        <v>84</v>
      </c>
      <c r="AV1974" s="13" t="s">
        <v>82</v>
      </c>
      <c r="AW1974" s="13" t="s">
        <v>32</v>
      </c>
      <c r="AX1974" s="13" t="s">
        <v>77</v>
      </c>
      <c r="AY1974" s="204" t="s">
        <v>150</v>
      </c>
    </row>
    <row r="1975" spans="1:65" s="14" customFormat="1" ht="11.25">
      <c r="B1975" s="205"/>
      <c r="C1975" s="206"/>
      <c r="D1975" s="196" t="s">
        <v>162</v>
      </c>
      <c r="E1975" s="207" t="s">
        <v>1</v>
      </c>
      <c r="F1975" s="208" t="s">
        <v>910</v>
      </c>
      <c r="G1975" s="206"/>
      <c r="H1975" s="209">
        <v>16.34</v>
      </c>
      <c r="I1975" s="210"/>
      <c r="J1975" s="206"/>
      <c r="K1975" s="206"/>
      <c r="L1975" s="211"/>
      <c r="M1975" s="212"/>
      <c r="N1975" s="213"/>
      <c r="O1975" s="213"/>
      <c r="P1975" s="213"/>
      <c r="Q1975" s="213"/>
      <c r="R1975" s="213"/>
      <c r="S1975" s="213"/>
      <c r="T1975" s="214"/>
      <c r="AT1975" s="215" t="s">
        <v>162</v>
      </c>
      <c r="AU1975" s="215" t="s">
        <v>84</v>
      </c>
      <c r="AV1975" s="14" t="s">
        <v>84</v>
      </c>
      <c r="AW1975" s="14" t="s">
        <v>32</v>
      </c>
      <c r="AX1975" s="14" t="s">
        <v>77</v>
      </c>
      <c r="AY1975" s="215" t="s">
        <v>150</v>
      </c>
    </row>
    <row r="1976" spans="1:65" s="15" customFormat="1" ht="11.25">
      <c r="B1976" s="216"/>
      <c r="C1976" s="217"/>
      <c r="D1976" s="196" t="s">
        <v>162</v>
      </c>
      <c r="E1976" s="218" t="s">
        <v>1</v>
      </c>
      <c r="F1976" s="219" t="s">
        <v>166</v>
      </c>
      <c r="G1976" s="217"/>
      <c r="H1976" s="220">
        <v>32.269999999999996</v>
      </c>
      <c r="I1976" s="221"/>
      <c r="J1976" s="217"/>
      <c r="K1976" s="217"/>
      <c r="L1976" s="222"/>
      <c r="M1976" s="223"/>
      <c r="N1976" s="224"/>
      <c r="O1976" s="224"/>
      <c r="P1976" s="224"/>
      <c r="Q1976" s="224"/>
      <c r="R1976" s="224"/>
      <c r="S1976" s="224"/>
      <c r="T1976" s="225"/>
      <c r="AT1976" s="226" t="s">
        <v>162</v>
      </c>
      <c r="AU1976" s="226" t="s">
        <v>84</v>
      </c>
      <c r="AV1976" s="15" t="s">
        <v>157</v>
      </c>
      <c r="AW1976" s="15" t="s">
        <v>32</v>
      </c>
      <c r="AX1976" s="15" t="s">
        <v>82</v>
      </c>
      <c r="AY1976" s="226" t="s">
        <v>150</v>
      </c>
    </row>
    <row r="1977" spans="1:65" s="2" customFormat="1" ht="16.5" customHeight="1">
      <c r="A1977" s="34"/>
      <c r="B1977" s="35"/>
      <c r="C1977" s="181" t="s">
        <v>2943</v>
      </c>
      <c r="D1977" s="181" t="s">
        <v>152</v>
      </c>
      <c r="E1977" s="182" t="s">
        <v>2944</v>
      </c>
      <c r="F1977" s="183" t="s">
        <v>2945</v>
      </c>
      <c r="G1977" s="184" t="s">
        <v>155</v>
      </c>
      <c r="H1977" s="185">
        <v>372.72</v>
      </c>
      <c r="I1977" s="186"/>
      <c r="J1977" s="187">
        <f>ROUND(I1977*H1977,2)</f>
        <v>0</v>
      </c>
      <c r="K1977" s="183" t="s">
        <v>156</v>
      </c>
      <c r="L1977" s="39"/>
      <c r="M1977" s="188" t="s">
        <v>1</v>
      </c>
      <c r="N1977" s="189" t="s">
        <v>42</v>
      </c>
      <c r="O1977" s="71"/>
      <c r="P1977" s="190">
        <f>O1977*H1977</f>
        <v>0</v>
      </c>
      <c r="Q1977" s="190">
        <v>0</v>
      </c>
      <c r="R1977" s="190">
        <f>Q1977*H1977</f>
        <v>0</v>
      </c>
      <c r="S1977" s="190">
        <v>0</v>
      </c>
      <c r="T1977" s="191">
        <f>S1977*H1977</f>
        <v>0</v>
      </c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4"/>
      <c r="AE1977" s="34"/>
      <c r="AR1977" s="192" t="s">
        <v>234</v>
      </c>
      <c r="AT1977" s="192" t="s">
        <v>152</v>
      </c>
      <c r="AU1977" s="192" t="s">
        <v>84</v>
      </c>
      <c r="AY1977" s="17" t="s">
        <v>150</v>
      </c>
      <c r="BE1977" s="193">
        <f>IF(N1977="základní",J1977,0)</f>
        <v>0</v>
      </c>
      <c r="BF1977" s="193">
        <f>IF(N1977="snížená",J1977,0)</f>
        <v>0</v>
      </c>
      <c r="BG1977" s="193">
        <f>IF(N1977="zákl. přenesená",J1977,0)</f>
        <v>0</v>
      </c>
      <c r="BH1977" s="193">
        <f>IF(N1977="sníž. přenesená",J1977,0)</f>
        <v>0</v>
      </c>
      <c r="BI1977" s="193">
        <f>IF(N1977="nulová",J1977,0)</f>
        <v>0</v>
      </c>
      <c r="BJ1977" s="17" t="s">
        <v>82</v>
      </c>
      <c r="BK1977" s="193">
        <f>ROUND(I1977*H1977,2)</f>
        <v>0</v>
      </c>
      <c r="BL1977" s="17" t="s">
        <v>234</v>
      </c>
      <c r="BM1977" s="192" t="s">
        <v>2946</v>
      </c>
    </row>
    <row r="1978" spans="1:65" s="13" customFormat="1" ht="11.25">
      <c r="B1978" s="194"/>
      <c r="C1978" s="195"/>
      <c r="D1978" s="196" t="s">
        <v>162</v>
      </c>
      <c r="E1978" s="197" t="s">
        <v>1</v>
      </c>
      <c r="F1978" s="198" t="s">
        <v>2941</v>
      </c>
      <c r="G1978" s="195"/>
      <c r="H1978" s="197" t="s">
        <v>1</v>
      </c>
      <c r="I1978" s="199"/>
      <c r="J1978" s="195"/>
      <c r="K1978" s="195"/>
      <c r="L1978" s="200"/>
      <c r="M1978" s="201"/>
      <c r="N1978" s="202"/>
      <c r="O1978" s="202"/>
      <c r="P1978" s="202"/>
      <c r="Q1978" s="202"/>
      <c r="R1978" s="202"/>
      <c r="S1978" s="202"/>
      <c r="T1978" s="203"/>
      <c r="AT1978" s="204" t="s">
        <v>162</v>
      </c>
      <c r="AU1978" s="204" t="s">
        <v>84</v>
      </c>
      <c r="AV1978" s="13" t="s">
        <v>82</v>
      </c>
      <c r="AW1978" s="13" t="s">
        <v>32</v>
      </c>
      <c r="AX1978" s="13" t="s">
        <v>77</v>
      </c>
      <c r="AY1978" s="204" t="s">
        <v>150</v>
      </c>
    </row>
    <row r="1979" spans="1:65" s="14" customFormat="1" ht="11.25">
      <c r="B1979" s="205"/>
      <c r="C1979" s="206"/>
      <c r="D1979" s="196" t="s">
        <v>162</v>
      </c>
      <c r="E1979" s="207" t="s">
        <v>1</v>
      </c>
      <c r="F1979" s="208" t="s">
        <v>904</v>
      </c>
      <c r="G1979" s="206"/>
      <c r="H1979" s="209">
        <v>15.93</v>
      </c>
      <c r="I1979" s="210"/>
      <c r="J1979" s="206"/>
      <c r="K1979" s="206"/>
      <c r="L1979" s="211"/>
      <c r="M1979" s="212"/>
      <c r="N1979" s="213"/>
      <c r="O1979" s="213"/>
      <c r="P1979" s="213"/>
      <c r="Q1979" s="213"/>
      <c r="R1979" s="213"/>
      <c r="S1979" s="213"/>
      <c r="T1979" s="214"/>
      <c r="AT1979" s="215" t="s">
        <v>162</v>
      </c>
      <c r="AU1979" s="215" t="s">
        <v>84</v>
      </c>
      <c r="AV1979" s="14" t="s">
        <v>84</v>
      </c>
      <c r="AW1979" s="14" t="s">
        <v>32</v>
      </c>
      <c r="AX1979" s="14" t="s">
        <v>77</v>
      </c>
      <c r="AY1979" s="215" t="s">
        <v>150</v>
      </c>
    </row>
    <row r="1980" spans="1:65" s="13" customFormat="1" ht="11.25">
      <c r="B1980" s="194"/>
      <c r="C1980" s="195"/>
      <c r="D1980" s="196" t="s">
        <v>162</v>
      </c>
      <c r="E1980" s="197" t="s">
        <v>1</v>
      </c>
      <c r="F1980" s="198" t="s">
        <v>2942</v>
      </c>
      <c r="G1980" s="195"/>
      <c r="H1980" s="197" t="s">
        <v>1</v>
      </c>
      <c r="I1980" s="199"/>
      <c r="J1980" s="195"/>
      <c r="K1980" s="195"/>
      <c r="L1980" s="200"/>
      <c r="M1980" s="201"/>
      <c r="N1980" s="202"/>
      <c r="O1980" s="202"/>
      <c r="P1980" s="202"/>
      <c r="Q1980" s="202"/>
      <c r="R1980" s="202"/>
      <c r="S1980" s="202"/>
      <c r="T1980" s="203"/>
      <c r="AT1980" s="204" t="s">
        <v>162</v>
      </c>
      <c r="AU1980" s="204" t="s">
        <v>84</v>
      </c>
      <c r="AV1980" s="13" t="s">
        <v>82</v>
      </c>
      <c r="AW1980" s="13" t="s">
        <v>32</v>
      </c>
      <c r="AX1980" s="13" t="s">
        <v>77</v>
      </c>
      <c r="AY1980" s="204" t="s">
        <v>150</v>
      </c>
    </row>
    <row r="1981" spans="1:65" s="14" customFormat="1" ht="11.25">
      <c r="B1981" s="205"/>
      <c r="C1981" s="206"/>
      <c r="D1981" s="196" t="s">
        <v>162</v>
      </c>
      <c r="E1981" s="207" t="s">
        <v>1</v>
      </c>
      <c r="F1981" s="208" t="s">
        <v>910</v>
      </c>
      <c r="G1981" s="206"/>
      <c r="H1981" s="209">
        <v>16.34</v>
      </c>
      <c r="I1981" s="210"/>
      <c r="J1981" s="206"/>
      <c r="K1981" s="206"/>
      <c r="L1981" s="211"/>
      <c r="M1981" s="212"/>
      <c r="N1981" s="213"/>
      <c r="O1981" s="213"/>
      <c r="P1981" s="213"/>
      <c r="Q1981" s="213"/>
      <c r="R1981" s="213"/>
      <c r="S1981" s="213"/>
      <c r="T1981" s="214"/>
      <c r="AT1981" s="215" t="s">
        <v>162</v>
      </c>
      <c r="AU1981" s="215" t="s">
        <v>84</v>
      </c>
      <c r="AV1981" s="14" t="s">
        <v>84</v>
      </c>
      <c r="AW1981" s="14" t="s">
        <v>32</v>
      </c>
      <c r="AX1981" s="14" t="s">
        <v>77</v>
      </c>
      <c r="AY1981" s="215" t="s">
        <v>150</v>
      </c>
    </row>
    <row r="1982" spans="1:65" s="13" customFormat="1" ht="11.25">
      <c r="B1982" s="194"/>
      <c r="C1982" s="195"/>
      <c r="D1982" s="196" t="s">
        <v>162</v>
      </c>
      <c r="E1982" s="197" t="s">
        <v>1</v>
      </c>
      <c r="F1982" s="198" t="s">
        <v>704</v>
      </c>
      <c r="G1982" s="195"/>
      <c r="H1982" s="197" t="s">
        <v>1</v>
      </c>
      <c r="I1982" s="199"/>
      <c r="J1982" s="195"/>
      <c r="K1982" s="195"/>
      <c r="L1982" s="200"/>
      <c r="M1982" s="201"/>
      <c r="N1982" s="202"/>
      <c r="O1982" s="202"/>
      <c r="P1982" s="202"/>
      <c r="Q1982" s="202"/>
      <c r="R1982" s="202"/>
      <c r="S1982" s="202"/>
      <c r="T1982" s="203"/>
      <c r="AT1982" s="204" t="s">
        <v>162</v>
      </c>
      <c r="AU1982" s="204" t="s">
        <v>84</v>
      </c>
      <c r="AV1982" s="13" t="s">
        <v>82</v>
      </c>
      <c r="AW1982" s="13" t="s">
        <v>32</v>
      </c>
      <c r="AX1982" s="13" t="s">
        <v>77</v>
      </c>
      <c r="AY1982" s="204" t="s">
        <v>150</v>
      </c>
    </row>
    <row r="1983" spans="1:65" s="14" customFormat="1" ht="11.25">
      <c r="B1983" s="205"/>
      <c r="C1983" s="206"/>
      <c r="D1983" s="196" t="s">
        <v>162</v>
      </c>
      <c r="E1983" s="207" t="s">
        <v>1</v>
      </c>
      <c r="F1983" s="208" t="s">
        <v>735</v>
      </c>
      <c r="G1983" s="206"/>
      <c r="H1983" s="209">
        <v>82.99</v>
      </c>
      <c r="I1983" s="210"/>
      <c r="J1983" s="206"/>
      <c r="K1983" s="206"/>
      <c r="L1983" s="211"/>
      <c r="M1983" s="212"/>
      <c r="N1983" s="213"/>
      <c r="O1983" s="213"/>
      <c r="P1983" s="213"/>
      <c r="Q1983" s="213"/>
      <c r="R1983" s="213"/>
      <c r="S1983" s="213"/>
      <c r="T1983" s="214"/>
      <c r="AT1983" s="215" t="s">
        <v>162</v>
      </c>
      <c r="AU1983" s="215" t="s">
        <v>84</v>
      </c>
      <c r="AV1983" s="14" t="s">
        <v>84</v>
      </c>
      <c r="AW1983" s="14" t="s">
        <v>32</v>
      </c>
      <c r="AX1983" s="14" t="s">
        <v>77</v>
      </c>
      <c r="AY1983" s="215" t="s">
        <v>150</v>
      </c>
    </row>
    <row r="1984" spans="1:65" s="13" customFormat="1" ht="11.25">
      <c r="B1984" s="194"/>
      <c r="C1984" s="195"/>
      <c r="D1984" s="196" t="s">
        <v>162</v>
      </c>
      <c r="E1984" s="197" t="s">
        <v>1</v>
      </c>
      <c r="F1984" s="198" t="s">
        <v>706</v>
      </c>
      <c r="G1984" s="195"/>
      <c r="H1984" s="197" t="s">
        <v>1</v>
      </c>
      <c r="I1984" s="199"/>
      <c r="J1984" s="195"/>
      <c r="K1984" s="195"/>
      <c r="L1984" s="200"/>
      <c r="M1984" s="201"/>
      <c r="N1984" s="202"/>
      <c r="O1984" s="202"/>
      <c r="P1984" s="202"/>
      <c r="Q1984" s="202"/>
      <c r="R1984" s="202"/>
      <c r="S1984" s="202"/>
      <c r="T1984" s="203"/>
      <c r="AT1984" s="204" t="s">
        <v>162</v>
      </c>
      <c r="AU1984" s="204" t="s">
        <v>84</v>
      </c>
      <c r="AV1984" s="13" t="s">
        <v>82</v>
      </c>
      <c r="AW1984" s="13" t="s">
        <v>32</v>
      </c>
      <c r="AX1984" s="13" t="s">
        <v>77</v>
      </c>
      <c r="AY1984" s="204" t="s">
        <v>150</v>
      </c>
    </row>
    <row r="1985" spans="1:65" s="14" customFormat="1" ht="11.25">
      <c r="B1985" s="205"/>
      <c r="C1985" s="206"/>
      <c r="D1985" s="196" t="s">
        <v>162</v>
      </c>
      <c r="E1985" s="207" t="s">
        <v>1</v>
      </c>
      <c r="F1985" s="208" t="s">
        <v>740</v>
      </c>
      <c r="G1985" s="206"/>
      <c r="H1985" s="209">
        <v>123.07</v>
      </c>
      <c r="I1985" s="210"/>
      <c r="J1985" s="206"/>
      <c r="K1985" s="206"/>
      <c r="L1985" s="211"/>
      <c r="M1985" s="212"/>
      <c r="N1985" s="213"/>
      <c r="O1985" s="213"/>
      <c r="P1985" s="213"/>
      <c r="Q1985" s="213"/>
      <c r="R1985" s="213"/>
      <c r="S1985" s="213"/>
      <c r="T1985" s="214"/>
      <c r="AT1985" s="215" t="s">
        <v>162</v>
      </c>
      <c r="AU1985" s="215" t="s">
        <v>84</v>
      </c>
      <c r="AV1985" s="14" t="s">
        <v>84</v>
      </c>
      <c r="AW1985" s="14" t="s">
        <v>32</v>
      </c>
      <c r="AX1985" s="14" t="s">
        <v>77</v>
      </c>
      <c r="AY1985" s="215" t="s">
        <v>150</v>
      </c>
    </row>
    <row r="1986" spans="1:65" s="13" customFormat="1" ht="11.25">
      <c r="B1986" s="194"/>
      <c r="C1986" s="195"/>
      <c r="D1986" s="196" t="s">
        <v>162</v>
      </c>
      <c r="E1986" s="197" t="s">
        <v>1</v>
      </c>
      <c r="F1986" s="198" t="s">
        <v>708</v>
      </c>
      <c r="G1986" s="195"/>
      <c r="H1986" s="197" t="s">
        <v>1</v>
      </c>
      <c r="I1986" s="199"/>
      <c r="J1986" s="195"/>
      <c r="K1986" s="195"/>
      <c r="L1986" s="200"/>
      <c r="M1986" s="201"/>
      <c r="N1986" s="202"/>
      <c r="O1986" s="202"/>
      <c r="P1986" s="202"/>
      <c r="Q1986" s="202"/>
      <c r="R1986" s="202"/>
      <c r="S1986" s="202"/>
      <c r="T1986" s="203"/>
      <c r="AT1986" s="204" t="s">
        <v>162</v>
      </c>
      <c r="AU1986" s="204" t="s">
        <v>84</v>
      </c>
      <c r="AV1986" s="13" t="s">
        <v>82</v>
      </c>
      <c r="AW1986" s="13" t="s">
        <v>32</v>
      </c>
      <c r="AX1986" s="13" t="s">
        <v>77</v>
      </c>
      <c r="AY1986" s="204" t="s">
        <v>150</v>
      </c>
    </row>
    <row r="1987" spans="1:65" s="14" customFormat="1" ht="11.25">
      <c r="B1987" s="205"/>
      <c r="C1987" s="206"/>
      <c r="D1987" s="196" t="s">
        <v>162</v>
      </c>
      <c r="E1987" s="207" t="s">
        <v>1</v>
      </c>
      <c r="F1987" s="208" t="s">
        <v>741</v>
      </c>
      <c r="G1987" s="206"/>
      <c r="H1987" s="209">
        <v>9.08</v>
      </c>
      <c r="I1987" s="210"/>
      <c r="J1987" s="206"/>
      <c r="K1987" s="206"/>
      <c r="L1987" s="211"/>
      <c r="M1987" s="212"/>
      <c r="N1987" s="213"/>
      <c r="O1987" s="213"/>
      <c r="P1987" s="213"/>
      <c r="Q1987" s="213"/>
      <c r="R1987" s="213"/>
      <c r="S1987" s="213"/>
      <c r="T1987" s="214"/>
      <c r="AT1987" s="215" t="s">
        <v>162</v>
      </c>
      <c r="AU1987" s="215" t="s">
        <v>84</v>
      </c>
      <c r="AV1987" s="14" t="s">
        <v>84</v>
      </c>
      <c r="AW1987" s="14" t="s">
        <v>32</v>
      </c>
      <c r="AX1987" s="14" t="s">
        <v>77</v>
      </c>
      <c r="AY1987" s="215" t="s">
        <v>150</v>
      </c>
    </row>
    <row r="1988" spans="1:65" s="13" customFormat="1" ht="11.25">
      <c r="B1988" s="194"/>
      <c r="C1988" s="195"/>
      <c r="D1988" s="196" t="s">
        <v>162</v>
      </c>
      <c r="E1988" s="197" t="s">
        <v>1</v>
      </c>
      <c r="F1988" s="198" t="s">
        <v>710</v>
      </c>
      <c r="G1988" s="195"/>
      <c r="H1988" s="197" t="s">
        <v>1</v>
      </c>
      <c r="I1988" s="199"/>
      <c r="J1988" s="195"/>
      <c r="K1988" s="195"/>
      <c r="L1988" s="200"/>
      <c r="M1988" s="201"/>
      <c r="N1988" s="202"/>
      <c r="O1988" s="202"/>
      <c r="P1988" s="202"/>
      <c r="Q1988" s="202"/>
      <c r="R1988" s="202"/>
      <c r="S1988" s="202"/>
      <c r="T1988" s="203"/>
      <c r="AT1988" s="204" t="s">
        <v>162</v>
      </c>
      <c r="AU1988" s="204" t="s">
        <v>84</v>
      </c>
      <c r="AV1988" s="13" t="s">
        <v>82</v>
      </c>
      <c r="AW1988" s="13" t="s">
        <v>32</v>
      </c>
      <c r="AX1988" s="13" t="s">
        <v>77</v>
      </c>
      <c r="AY1988" s="204" t="s">
        <v>150</v>
      </c>
    </row>
    <row r="1989" spans="1:65" s="14" customFormat="1" ht="11.25">
      <c r="B1989" s="205"/>
      <c r="C1989" s="206"/>
      <c r="D1989" s="196" t="s">
        <v>162</v>
      </c>
      <c r="E1989" s="207" t="s">
        <v>1</v>
      </c>
      <c r="F1989" s="208" t="s">
        <v>742</v>
      </c>
      <c r="G1989" s="206"/>
      <c r="H1989" s="209">
        <v>16.600000000000001</v>
      </c>
      <c r="I1989" s="210"/>
      <c r="J1989" s="206"/>
      <c r="K1989" s="206"/>
      <c r="L1989" s="211"/>
      <c r="M1989" s="212"/>
      <c r="N1989" s="213"/>
      <c r="O1989" s="213"/>
      <c r="P1989" s="213"/>
      <c r="Q1989" s="213"/>
      <c r="R1989" s="213"/>
      <c r="S1989" s="213"/>
      <c r="T1989" s="214"/>
      <c r="AT1989" s="215" t="s">
        <v>162</v>
      </c>
      <c r="AU1989" s="215" t="s">
        <v>84</v>
      </c>
      <c r="AV1989" s="14" t="s">
        <v>84</v>
      </c>
      <c r="AW1989" s="14" t="s">
        <v>32</v>
      </c>
      <c r="AX1989" s="14" t="s">
        <v>77</v>
      </c>
      <c r="AY1989" s="215" t="s">
        <v>150</v>
      </c>
    </row>
    <row r="1990" spans="1:65" s="13" customFormat="1" ht="11.25">
      <c r="B1990" s="194"/>
      <c r="C1990" s="195"/>
      <c r="D1990" s="196" t="s">
        <v>162</v>
      </c>
      <c r="E1990" s="197" t="s">
        <v>1</v>
      </c>
      <c r="F1990" s="198" t="s">
        <v>712</v>
      </c>
      <c r="G1990" s="195"/>
      <c r="H1990" s="197" t="s">
        <v>1</v>
      </c>
      <c r="I1990" s="199"/>
      <c r="J1990" s="195"/>
      <c r="K1990" s="195"/>
      <c r="L1990" s="200"/>
      <c r="M1990" s="201"/>
      <c r="N1990" s="202"/>
      <c r="O1990" s="202"/>
      <c r="P1990" s="202"/>
      <c r="Q1990" s="202"/>
      <c r="R1990" s="202"/>
      <c r="S1990" s="202"/>
      <c r="T1990" s="203"/>
      <c r="AT1990" s="204" t="s">
        <v>162</v>
      </c>
      <c r="AU1990" s="204" t="s">
        <v>84</v>
      </c>
      <c r="AV1990" s="13" t="s">
        <v>82</v>
      </c>
      <c r="AW1990" s="13" t="s">
        <v>32</v>
      </c>
      <c r="AX1990" s="13" t="s">
        <v>77</v>
      </c>
      <c r="AY1990" s="204" t="s">
        <v>150</v>
      </c>
    </row>
    <row r="1991" spans="1:65" s="14" customFormat="1" ht="11.25">
      <c r="B1991" s="205"/>
      <c r="C1991" s="206"/>
      <c r="D1991" s="196" t="s">
        <v>162</v>
      </c>
      <c r="E1991" s="207" t="s">
        <v>1</v>
      </c>
      <c r="F1991" s="208" t="s">
        <v>743</v>
      </c>
      <c r="G1991" s="206"/>
      <c r="H1991" s="209">
        <v>77.64</v>
      </c>
      <c r="I1991" s="210"/>
      <c r="J1991" s="206"/>
      <c r="K1991" s="206"/>
      <c r="L1991" s="211"/>
      <c r="M1991" s="212"/>
      <c r="N1991" s="213"/>
      <c r="O1991" s="213"/>
      <c r="P1991" s="213"/>
      <c r="Q1991" s="213"/>
      <c r="R1991" s="213"/>
      <c r="S1991" s="213"/>
      <c r="T1991" s="214"/>
      <c r="AT1991" s="215" t="s">
        <v>162</v>
      </c>
      <c r="AU1991" s="215" t="s">
        <v>84</v>
      </c>
      <c r="AV1991" s="14" t="s">
        <v>84</v>
      </c>
      <c r="AW1991" s="14" t="s">
        <v>32</v>
      </c>
      <c r="AX1991" s="14" t="s">
        <v>77</v>
      </c>
      <c r="AY1991" s="215" t="s">
        <v>150</v>
      </c>
    </row>
    <row r="1992" spans="1:65" s="13" customFormat="1" ht="11.25">
      <c r="B1992" s="194"/>
      <c r="C1992" s="195"/>
      <c r="D1992" s="196" t="s">
        <v>162</v>
      </c>
      <c r="E1992" s="197" t="s">
        <v>1</v>
      </c>
      <c r="F1992" s="198" t="s">
        <v>716</v>
      </c>
      <c r="G1992" s="195"/>
      <c r="H1992" s="197" t="s">
        <v>1</v>
      </c>
      <c r="I1992" s="199"/>
      <c r="J1992" s="195"/>
      <c r="K1992" s="195"/>
      <c r="L1992" s="200"/>
      <c r="M1992" s="201"/>
      <c r="N1992" s="202"/>
      <c r="O1992" s="202"/>
      <c r="P1992" s="202"/>
      <c r="Q1992" s="202"/>
      <c r="R1992" s="202"/>
      <c r="S1992" s="202"/>
      <c r="T1992" s="203"/>
      <c r="AT1992" s="204" t="s">
        <v>162</v>
      </c>
      <c r="AU1992" s="204" t="s">
        <v>84</v>
      </c>
      <c r="AV1992" s="13" t="s">
        <v>82</v>
      </c>
      <c r="AW1992" s="13" t="s">
        <v>32</v>
      </c>
      <c r="AX1992" s="13" t="s">
        <v>77</v>
      </c>
      <c r="AY1992" s="204" t="s">
        <v>150</v>
      </c>
    </row>
    <row r="1993" spans="1:65" s="14" customFormat="1" ht="11.25">
      <c r="B1993" s="205"/>
      <c r="C1993" s="206"/>
      <c r="D1993" s="196" t="s">
        <v>162</v>
      </c>
      <c r="E1993" s="207" t="s">
        <v>1</v>
      </c>
      <c r="F1993" s="208" t="s">
        <v>2947</v>
      </c>
      <c r="G1993" s="206"/>
      <c r="H1993" s="209">
        <v>25.07</v>
      </c>
      <c r="I1993" s="210"/>
      <c r="J1993" s="206"/>
      <c r="K1993" s="206"/>
      <c r="L1993" s="211"/>
      <c r="M1993" s="212"/>
      <c r="N1993" s="213"/>
      <c r="O1993" s="213"/>
      <c r="P1993" s="213"/>
      <c r="Q1993" s="213"/>
      <c r="R1993" s="213"/>
      <c r="S1993" s="213"/>
      <c r="T1993" s="214"/>
      <c r="AT1993" s="215" t="s">
        <v>162</v>
      </c>
      <c r="AU1993" s="215" t="s">
        <v>84</v>
      </c>
      <c r="AV1993" s="14" t="s">
        <v>84</v>
      </c>
      <c r="AW1993" s="14" t="s">
        <v>32</v>
      </c>
      <c r="AX1993" s="14" t="s">
        <v>77</v>
      </c>
      <c r="AY1993" s="215" t="s">
        <v>150</v>
      </c>
    </row>
    <row r="1994" spans="1:65" s="13" customFormat="1" ht="11.25">
      <c r="B1994" s="194"/>
      <c r="C1994" s="195"/>
      <c r="D1994" s="196" t="s">
        <v>162</v>
      </c>
      <c r="E1994" s="197" t="s">
        <v>1</v>
      </c>
      <c r="F1994" s="198" t="s">
        <v>2948</v>
      </c>
      <c r="G1994" s="195"/>
      <c r="H1994" s="197" t="s">
        <v>1</v>
      </c>
      <c r="I1994" s="199"/>
      <c r="J1994" s="195"/>
      <c r="K1994" s="195"/>
      <c r="L1994" s="200"/>
      <c r="M1994" s="201"/>
      <c r="N1994" s="202"/>
      <c r="O1994" s="202"/>
      <c r="P1994" s="202"/>
      <c r="Q1994" s="202"/>
      <c r="R1994" s="202"/>
      <c r="S1994" s="202"/>
      <c r="T1994" s="203"/>
      <c r="AT1994" s="204" t="s">
        <v>162</v>
      </c>
      <c r="AU1994" s="204" t="s">
        <v>84</v>
      </c>
      <c r="AV1994" s="13" t="s">
        <v>82</v>
      </c>
      <c r="AW1994" s="13" t="s">
        <v>32</v>
      </c>
      <c r="AX1994" s="13" t="s">
        <v>77</v>
      </c>
      <c r="AY1994" s="204" t="s">
        <v>150</v>
      </c>
    </row>
    <row r="1995" spans="1:65" s="14" customFormat="1" ht="11.25">
      <c r="B1995" s="205"/>
      <c r="C1995" s="206"/>
      <c r="D1995" s="196" t="s">
        <v>162</v>
      </c>
      <c r="E1995" s="207" t="s">
        <v>1</v>
      </c>
      <c r="F1995" s="208" t="s">
        <v>184</v>
      </c>
      <c r="G1995" s="206"/>
      <c r="H1995" s="209">
        <v>6</v>
      </c>
      <c r="I1995" s="210"/>
      <c r="J1995" s="206"/>
      <c r="K1995" s="206"/>
      <c r="L1995" s="211"/>
      <c r="M1995" s="212"/>
      <c r="N1995" s="213"/>
      <c r="O1995" s="213"/>
      <c r="P1995" s="213"/>
      <c r="Q1995" s="213"/>
      <c r="R1995" s="213"/>
      <c r="S1995" s="213"/>
      <c r="T1995" s="214"/>
      <c r="AT1995" s="215" t="s">
        <v>162</v>
      </c>
      <c r="AU1995" s="215" t="s">
        <v>84</v>
      </c>
      <c r="AV1995" s="14" t="s">
        <v>84</v>
      </c>
      <c r="AW1995" s="14" t="s">
        <v>32</v>
      </c>
      <c r="AX1995" s="14" t="s">
        <v>77</v>
      </c>
      <c r="AY1995" s="215" t="s">
        <v>150</v>
      </c>
    </row>
    <row r="1996" spans="1:65" s="15" customFormat="1" ht="11.25">
      <c r="B1996" s="216"/>
      <c r="C1996" s="217"/>
      <c r="D1996" s="196" t="s">
        <v>162</v>
      </c>
      <c r="E1996" s="218" t="s">
        <v>1</v>
      </c>
      <c r="F1996" s="219" t="s">
        <v>166</v>
      </c>
      <c r="G1996" s="217"/>
      <c r="H1996" s="220">
        <v>372.71999999999997</v>
      </c>
      <c r="I1996" s="221"/>
      <c r="J1996" s="217"/>
      <c r="K1996" s="217"/>
      <c r="L1996" s="222"/>
      <c r="M1996" s="223"/>
      <c r="N1996" s="224"/>
      <c r="O1996" s="224"/>
      <c r="P1996" s="224"/>
      <c r="Q1996" s="224"/>
      <c r="R1996" s="224"/>
      <c r="S1996" s="224"/>
      <c r="T1996" s="225"/>
      <c r="AT1996" s="226" t="s">
        <v>162</v>
      </c>
      <c r="AU1996" s="226" t="s">
        <v>84</v>
      </c>
      <c r="AV1996" s="15" t="s">
        <v>157</v>
      </c>
      <c r="AW1996" s="15" t="s">
        <v>32</v>
      </c>
      <c r="AX1996" s="15" t="s">
        <v>82</v>
      </c>
      <c r="AY1996" s="226" t="s">
        <v>150</v>
      </c>
    </row>
    <row r="1997" spans="1:65" s="2" customFormat="1" ht="24.2" customHeight="1">
      <c r="A1997" s="34"/>
      <c r="B1997" s="35"/>
      <c r="C1997" s="181" t="s">
        <v>2949</v>
      </c>
      <c r="D1997" s="181" t="s">
        <v>152</v>
      </c>
      <c r="E1997" s="182" t="s">
        <v>2950</v>
      </c>
      <c r="F1997" s="183" t="s">
        <v>2951</v>
      </c>
      <c r="G1997" s="184" t="s">
        <v>155</v>
      </c>
      <c r="H1997" s="185">
        <v>10</v>
      </c>
      <c r="I1997" s="186"/>
      <c r="J1997" s="187">
        <f>ROUND(I1997*H1997,2)</f>
        <v>0</v>
      </c>
      <c r="K1997" s="183" t="s">
        <v>156</v>
      </c>
      <c r="L1997" s="39"/>
      <c r="M1997" s="188" t="s">
        <v>1</v>
      </c>
      <c r="N1997" s="189" t="s">
        <v>42</v>
      </c>
      <c r="O1997" s="71"/>
      <c r="P1997" s="190">
        <f>O1997*H1997</f>
        <v>0</v>
      </c>
      <c r="Q1997" s="190">
        <v>0</v>
      </c>
      <c r="R1997" s="190">
        <f>Q1997*H1997</f>
        <v>0</v>
      </c>
      <c r="S1997" s="190">
        <v>0</v>
      </c>
      <c r="T1997" s="191">
        <f>S1997*H1997</f>
        <v>0</v>
      </c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R1997" s="192" t="s">
        <v>234</v>
      </c>
      <c r="AT1997" s="192" t="s">
        <v>152</v>
      </c>
      <c r="AU1997" s="192" t="s">
        <v>84</v>
      </c>
      <c r="AY1997" s="17" t="s">
        <v>150</v>
      </c>
      <c r="BE1997" s="193">
        <f>IF(N1997="základní",J1997,0)</f>
        <v>0</v>
      </c>
      <c r="BF1997" s="193">
        <f>IF(N1997="snížená",J1997,0)</f>
        <v>0</v>
      </c>
      <c r="BG1997" s="193">
        <f>IF(N1997="zákl. přenesená",J1997,0)</f>
        <v>0</v>
      </c>
      <c r="BH1997" s="193">
        <f>IF(N1997="sníž. přenesená",J1997,0)</f>
        <v>0</v>
      </c>
      <c r="BI1997" s="193">
        <f>IF(N1997="nulová",J1997,0)</f>
        <v>0</v>
      </c>
      <c r="BJ1997" s="17" t="s">
        <v>82</v>
      </c>
      <c r="BK1997" s="193">
        <f>ROUND(I1997*H1997,2)</f>
        <v>0</v>
      </c>
      <c r="BL1997" s="17" t="s">
        <v>234</v>
      </c>
      <c r="BM1997" s="192" t="s">
        <v>2952</v>
      </c>
    </row>
    <row r="1998" spans="1:65" s="13" customFormat="1" ht="11.25">
      <c r="B1998" s="194"/>
      <c r="C1998" s="195"/>
      <c r="D1998" s="196" t="s">
        <v>162</v>
      </c>
      <c r="E1998" s="197" t="s">
        <v>1</v>
      </c>
      <c r="F1998" s="198" t="s">
        <v>2953</v>
      </c>
      <c r="G1998" s="195"/>
      <c r="H1998" s="197" t="s">
        <v>1</v>
      </c>
      <c r="I1998" s="199"/>
      <c r="J1998" s="195"/>
      <c r="K1998" s="195"/>
      <c r="L1998" s="200"/>
      <c r="M1998" s="201"/>
      <c r="N1998" s="202"/>
      <c r="O1998" s="202"/>
      <c r="P1998" s="202"/>
      <c r="Q1998" s="202"/>
      <c r="R1998" s="202"/>
      <c r="S1998" s="202"/>
      <c r="T1998" s="203"/>
      <c r="AT1998" s="204" t="s">
        <v>162</v>
      </c>
      <c r="AU1998" s="204" t="s">
        <v>84</v>
      </c>
      <c r="AV1998" s="13" t="s">
        <v>82</v>
      </c>
      <c r="AW1998" s="13" t="s">
        <v>32</v>
      </c>
      <c r="AX1998" s="13" t="s">
        <v>77</v>
      </c>
      <c r="AY1998" s="204" t="s">
        <v>150</v>
      </c>
    </row>
    <row r="1999" spans="1:65" s="14" customFormat="1" ht="11.25">
      <c r="B1999" s="205"/>
      <c r="C1999" s="206"/>
      <c r="D1999" s="196" t="s">
        <v>162</v>
      </c>
      <c r="E1999" s="207" t="s">
        <v>1</v>
      </c>
      <c r="F1999" s="208" t="s">
        <v>202</v>
      </c>
      <c r="G1999" s="206"/>
      <c r="H1999" s="209">
        <v>10</v>
      </c>
      <c r="I1999" s="210"/>
      <c r="J1999" s="206"/>
      <c r="K1999" s="206"/>
      <c r="L1999" s="211"/>
      <c r="M1999" s="212"/>
      <c r="N1999" s="213"/>
      <c r="O1999" s="213"/>
      <c r="P1999" s="213"/>
      <c r="Q1999" s="213"/>
      <c r="R1999" s="213"/>
      <c r="S1999" s="213"/>
      <c r="T1999" s="214"/>
      <c r="AT1999" s="215" t="s">
        <v>162</v>
      </c>
      <c r="AU1999" s="215" t="s">
        <v>84</v>
      </c>
      <c r="AV1999" s="14" t="s">
        <v>84</v>
      </c>
      <c r="AW1999" s="14" t="s">
        <v>32</v>
      </c>
      <c r="AX1999" s="14" t="s">
        <v>82</v>
      </c>
      <c r="AY1999" s="215" t="s">
        <v>150</v>
      </c>
    </row>
    <row r="2000" spans="1:65" s="2" customFormat="1" ht="24.2" customHeight="1">
      <c r="A2000" s="34"/>
      <c r="B2000" s="35"/>
      <c r="C2000" s="181" t="s">
        <v>2954</v>
      </c>
      <c r="D2000" s="181" t="s">
        <v>152</v>
      </c>
      <c r="E2000" s="182" t="s">
        <v>2955</v>
      </c>
      <c r="F2000" s="183" t="s">
        <v>2956</v>
      </c>
      <c r="G2000" s="184" t="s">
        <v>155</v>
      </c>
      <c r="H2000" s="185">
        <v>372.72</v>
      </c>
      <c r="I2000" s="186"/>
      <c r="J2000" s="187">
        <f>ROUND(I2000*H2000,2)</f>
        <v>0</v>
      </c>
      <c r="K2000" s="183" t="s">
        <v>156</v>
      </c>
      <c r="L2000" s="39"/>
      <c r="M2000" s="188" t="s">
        <v>1</v>
      </c>
      <c r="N2000" s="189" t="s">
        <v>42</v>
      </c>
      <c r="O2000" s="71"/>
      <c r="P2000" s="190">
        <f>O2000*H2000</f>
        <v>0</v>
      </c>
      <c r="Q2000" s="190">
        <v>3.0000000000000001E-5</v>
      </c>
      <c r="R2000" s="190">
        <f>Q2000*H2000</f>
        <v>1.1181600000000002E-2</v>
      </c>
      <c r="S2000" s="190">
        <v>0</v>
      </c>
      <c r="T2000" s="191">
        <f>S2000*H2000</f>
        <v>0</v>
      </c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/>
      <c r="AR2000" s="192" t="s">
        <v>234</v>
      </c>
      <c r="AT2000" s="192" t="s">
        <v>152</v>
      </c>
      <c r="AU2000" s="192" t="s">
        <v>84</v>
      </c>
      <c r="AY2000" s="17" t="s">
        <v>150</v>
      </c>
      <c r="BE2000" s="193">
        <f>IF(N2000="základní",J2000,0)</f>
        <v>0</v>
      </c>
      <c r="BF2000" s="193">
        <f>IF(N2000="snížená",J2000,0)</f>
        <v>0</v>
      </c>
      <c r="BG2000" s="193">
        <f>IF(N2000="zákl. přenesená",J2000,0)</f>
        <v>0</v>
      </c>
      <c r="BH2000" s="193">
        <f>IF(N2000="sníž. přenesená",J2000,0)</f>
        <v>0</v>
      </c>
      <c r="BI2000" s="193">
        <f>IF(N2000="nulová",J2000,0)</f>
        <v>0</v>
      </c>
      <c r="BJ2000" s="17" t="s">
        <v>82</v>
      </c>
      <c r="BK2000" s="193">
        <f>ROUND(I2000*H2000,2)</f>
        <v>0</v>
      </c>
      <c r="BL2000" s="17" t="s">
        <v>234</v>
      </c>
      <c r="BM2000" s="192" t="s">
        <v>2957</v>
      </c>
    </row>
    <row r="2001" spans="2:51" s="13" customFormat="1" ht="11.25">
      <c r="B2001" s="194"/>
      <c r="C2001" s="195"/>
      <c r="D2001" s="196" t="s">
        <v>162</v>
      </c>
      <c r="E2001" s="197" t="s">
        <v>1</v>
      </c>
      <c r="F2001" s="198" t="s">
        <v>2941</v>
      </c>
      <c r="G2001" s="195"/>
      <c r="H2001" s="197" t="s">
        <v>1</v>
      </c>
      <c r="I2001" s="199"/>
      <c r="J2001" s="195"/>
      <c r="K2001" s="195"/>
      <c r="L2001" s="200"/>
      <c r="M2001" s="201"/>
      <c r="N2001" s="202"/>
      <c r="O2001" s="202"/>
      <c r="P2001" s="202"/>
      <c r="Q2001" s="202"/>
      <c r="R2001" s="202"/>
      <c r="S2001" s="202"/>
      <c r="T2001" s="203"/>
      <c r="AT2001" s="204" t="s">
        <v>162</v>
      </c>
      <c r="AU2001" s="204" t="s">
        <v>84</v>
      </c>
      <c r="AV2001" s="13" t="s">
        <v>82</v>
      </c>
      <c r="AW2001" s="13" t="s">
        <v>32</v>
      </c>
      <c r="AX2001" s="13" t="s">
        <v>77</v>
      </c>
      <c r="AY2001" s="204" t="s">
        <v>150</v>
      </c>
    </row>
    <row r="2002" spans="2:51" s="14" customFormat="1" ht="11.25">
      <c r="B2002" s="205"/>
      <c r="C2002" s="206"/>
      <c r="D2002" s="196" t="s">
        <v>162</v>
      </c>
      <c r="E2002" s="207" t="s">
        <v>1</v>
      </c>
      <c r="F2002" s="208" t="s">
        <v>904</v>
      </c>
      <c r="G2002" s="206"/>
      <c r="H2002" s="209">
        <v>15.93</v>
      </c>
      <c r="I2002" s="210"/>
      <c r="J2002" s="206"/>
      <c r="K2002" s="206"/>
      <c r="L2002" s="211"/>
      <c r="M2002" s="212"/>
      <c r="N2002" s="213"/>
      <c r="O2002" s="213"/>
      <c r="P2002" s="213"/>
      <c r="Q2002" s="213"/>
      <c r="R2002" s="213"/>
      <c r="S2002" s="213"/>
      <c r="T2002" s="214"/>
      <c r="AT2002" s="215" t="s">
        <v>162</v>
      </c>
      <c r="AU2002" s="215" t="s">
        <v>84</v>
      </c>
      <c r="AV2002" s="14" t="s">
        <v>84</v>
      </c>
      <c r="AW2002" s="14" t="s">
        <v>32</v>
      </c>
      <c r="AX2002" s="14" t="s">
        <v>77</v>
      </c>
      <c r="AY2002" s="215" t="s">
        <v>150</v>
      </c>
    </row>
    <row r="2003" spans="2:51" s="13" customFormat="1" ht="11.25">
      <c r="B2003" s="194"/>
      <c r="C2003" s="195"/>
      <c r="D2003" s="196" t="s">
        <v>162</v>
      </c>
      <c r="E2003" s="197" t="s">
        <v>1</v>
      </c>
      <c r="F2003" s="198" t="s">
        <v>2942</v>
      </c>
      <c r="G2003" s="195"/>
      <c r="H2003" s="197" t="s">
        <v>1</v>
      </c>
      <c r="I2003" s="199"/>
      <c r="J2003" s="195"/>
      <c r="K2003" s="195"/>
      <c r="L2003" s="200"/>
      <c r="M2003" s="201"/>
      <c r="N2003" s="202"/>
      <c r="O2003" s="202"/>
      <c r="P2003" s="202"/>
      <c r="Q2003" s="202"/>
      <c r="R2003" s="202"/>
      <c r="S2003" s="202"/>
      <c r="T2003" s="203"/>
      <c r="AT2003" s="204" t="s">
        <v>162</v>
      </c>
      <c r="AU2003" s="204" t="s">
        <v>84</v>
      </c>
      <c r="AV2003" s="13" t="s">
        <v>82</v>
      </c>
      <c r="AW2003" s="13" t="s">
        <v>32</v>
      </c>
      <c r="AX2003" s="13" t="s">
        <v>77</v>
      </c>
      <c r="AY2003" s="204" t="s">
        <v>150</v>
      </c>
    </row>
    <row r="2004" spans="2:51" s="14" customFormat="1" ht="11.25">
      <c r="B2004" s="205"/>
      <c r="C2004" s="206"/>
      <c r="D2004" s="196" t="s">
        <v>162</v>
      </c>
      <c r="E2004" s="207" t="s">
        <v>1</v>
      </c>
      <c r="F2004" s="208" t="s">
        <v>910</v>
      </c>
      <c r="G2004" s="206"/>
      <c r="H2004" s="209">
        <v>16.34</v>
      </c>
      <c r="I2004" s="210"/>
      <c r="J2004" s="206"/>
      <c r="K2004" s="206"/>
      <c r="L2004" s="211"/>
      <c r="M2004" s="212"/>
      <c r="N2004" s="213"/>
      <c r="O2004" s="213"/>
      <c r="P2004" s="213"/>
      <c r="Q2004" s="213"/>
      <c r="R2004" s="213"/>
      <c r="S2004" s="213"/>
      <c r="T2004" s="214"/>
      <c r="AT2004" s="215" t="s">
        <v>162</v>
      </c>
      <c r="AU2004" s="215" t="s">
        <v>84</v>
      </c>
      <c r="AV2004" s="14" t="s">
        <v>84</v>
      </c>
      <c r="AW2004" s="14" t="s">
        <v>32</v>
      </c>
      <c r="AX2004" s="14" t="s">
        <v>77</v>
      </c>
      <c r="AY2004" s="215" t="s">
        <v>150</v>
      </c>
    </row>
    <row r="2005" spans="2:51" s="13" customFormat="1" ht="11.25">
      <c r="B2005" s="194"/>
      <c r="C2005" s="195"/>
      <c r="D2005" s="196" t="s">
        <v>162</v>
      </c>
      <c r="E2005" s="197" t="s">
        <v>1</v>
      </c>
      <c r="F2005" s="198" t="s">
        <v>704</v>
      </c>
      <c r="G2005" s="195"/>
      <c r="H2005" s="197" t="s">
        <v>1</v>
      </c>
      <c r="I2005" s="199"/>
      <c r="J2005" s="195"/>
      <c r="K2005" s="195"/>
      <c r="L2005" s="200"/>
      <c r="M2005" s="201"/>
      <c r="N2005" s="202"/>
      <c r="O2005" s="202"/>
      <c r="P2005" s="202"/>
      <c r="Q2005" s="202"/>
      <c r="R2005" s="202"/>
      <c r="S2005" s="202"/>
      <c r="T2005" s="203"/>
      <c r="AT2005" s="204" t="s">
        <v>162</v>
      </c>
      <c r="AU2005" s="204" t="s">
        <v>84</v>
      </c>
      <c r="AV2005" s="13" t="s">
        <v>82</v>
      </c>
      <c r="AW2005" s="13" t="s">
        <v>32</v>
      </c>
      <c r="AX2005" s="13" t="s">
        <v>77</v>
      </c>
      <c r="AY2005" s="204" t="s">
        <v>150</v>
      </c>
    </row>
    <row r="2006" spans="2:51" s="14" customFormat="1" ht="11.25">
      <c r="B2006" s="205"/>
      <c r="C2006" s="206"/>
      <c r="D2006" s="196" t="s">
        <v>162</v>
      </c>
      <c r="E2006" s="207" t="s">
        <v>1</v>
      </c>
      <c r="F2006" s="208" t="s">
        <v>735</v>
      </c>
      <c r="G2006" s="206"/>
      <c r="H2006" s="209">
        <v>82.99</v>
      </c>
      <c r="I2006" s="210"/>
      <c r="J2006" s="206"/>
      <c r="K2006" s="206"/>
      <c r="L2006" s="211"/>
      <c r="M2006" s="212"/>
      <c r="N2006" s="213"/>
      <c r="O2006" s="213"/>
      <c r="P2006" s="213"/>
      <c r="Q2006" s="213"/>
      <c r="R2006" s="213"/>
      <c r="S2006" s="213"/>
      <c r="T2006" s="214"/>
      <c r="AT2006" s="215" t="s">
        <v>162</v>
      </c>
      <c r="AU2006" s="215" t="s">
        <v>84</v>
      </c>
      <c r="AV2006" s="14" t="s">
        <v>84</v>
      </c>
      <c r="AW2006" s="14" t="s">
        <v>32</v>
      </c>
      <c r="AX2006" s="14" t="s">
        <v>77</v>
      </c>
      <c r="AY2006" s="215" t="s">
        <v>150</v>
      </c>
    </row>
    <row r="2007" spans="2:51" s="13" customFormat="1" ht="11.25">
      <c r="B2007" s="194"/>
      <c r="C2007" s="195"/>
      <c r="D2007" s="196" t="s">
        <v>162</v>
      </c>
      <c r="E2007" s="197" t="s">
        <v>1</v>
      </c>
      <c r="F2007" s="198" t="s">
        <v>706</v>
      </c>
      <c r="G2007" s="195"/>
      <c r="H2007" s="197" t="s">
        <v>1</v>
      </c>
      <c r="I2007" s="199"/>
      <c r="J2007" s="195"/>
      <c r="K2007" s="195"/>
      <c r="L2007" s="200"/>
      <c r="M2007" s="201"/>
      <c r="N2007" s="202"/>
      <c r="O2007" s="202"/>
      <c r="P2007" s="202"/>
      <c r="Q2007" s="202"/>
      <c r="R2007" s="202"/>
      <c r="S2007" s="202"/>
      <c r="T2007" s="203"/>
      <c r="AT2007" s="204" t="s">
        <v>162</v>
      </c>
      <c r="AU2007" s="204" t="s">
        <v>84</v>
      </c>
      <c r="AV2007" s="13" t="s">
        <v>82</v>
      </c>
      <c r="AW2007" s="13" t="s">
        <v>32</v>
      </c>
      <c r="AX2007" s="13" t="s">
        <v>77</v>
      </c>
      <c r="AY2007" s="204" t="s">
        <v>150</v>
      </c>
    </row>
    <row r="2008" spans="2:51" s="14" customFormat="1" ht="11.25">
      <c r="B2008" s="205"/>
      <c r="C2008" s="206"/>
      <c r="D2008" s="196" t="s">
        <v>162</v>
      </c>
      <c r="E2008" s="207" t="s">
        <v>1</v>
      </c>
      <c r="F2008" s="208" t="s">
        <v>740</v>
      </c>
      <c r="G2008" s="206"/>
      <c r="H2008" s="209">
        <v>123.07</v>
      </c>
      <c r="I2008" s="210"/>
      <c r="J2008" s="206"/>
      <c r="K2008" s="206"/>
      <c r="L2008" s="211"/>
      <c r="M2008" s="212"/>
      <c r="N2008" s="213"/>
      <c r="O2008" s="213"/>
      <c r="P2008" s="213"/>
      <c r="Q2008" s="213"/>
      <c r="R2008" s="213"/>
      <c r="S2008" s="213"/>
      <c r="T2008" s="214"/>
      <c r="AT2008" s="215" t="s">
        <v>162</v>
      </c>
      <c r="AU2008" s="215" t="s">
        <v>84</v>
      </c>
      <c r="AV2008" s="14" t="s">
        <v>84</v>
      </c>
      <c r="AW2008" s="14" t="s">
        <v>32</v>
      </c>
      <c r="AX2008" s="14" t="s">
        <v>77</v>
      </c>
      <c r="AY2008" s="215" t="s">
        <v>150</v>
      </c>
    </row>
    <row r="2009" spans="2:51" s="13" customFormat="1" ht="11.25">
      <c r="B2009" s="194"/>
      <c r="C2009" s="195"/>
      <c r="D2009" s="196" t="s">
        <v>162</v>
      </c>
      <c r="E2009" s="197" t="s">
        <v>1</v>
      </c>
      <c r="F2009" s="198" t="s">
        <v>708</v>
      </c>
      <c r="G2009" s="195"/>
      <c r="H2009" s="197" t="s">
        <v>1</v>
      </c>
      <c r="I2009" s="199"/>
      <c r="J2009" s="195"/>
      <c r="K2009" s="195"/>
      <c r="L2009" s="200"/>
      <c r="M2009" s="201"/>
      <c r="N2009" s="202"/>
      <c r="O2009" s="202"/>
      <c r="P2009" s="202"/>
      <c r="Q2009" s="202"/>
      <c r="R2009" s="202"/>
      <c r="S2009" s="202"/>
      <c r="T2009" s="203"/>
      <c r="AT2009" s="204" t="s">
        <v>162</v>
      </c>
      <c r="AU2009" s="204" t="s">
        <v>84</v>
      </c>
      <c r="AV2009" s="13" t="s">
        <v>82</v>
      </c>
      <c r="AW2009" s="13" t="s">
        <v>32</v>
      </c>
      <c r="AX2009" s="13" t="s">
        <v>77</v>
      </c>
      <c r="AY2009" s="204" t="s">
        <v>150</v>
      </c>
    </row>
    <row r="2010" spans="2:51" s="14" customFormat="1" ht="11.25">
      <c r="B2010" s="205"/>
      <c r="C2010" s="206"/>
      <c r="D2010" s="196" t="s">
        <v>162</v>
      </c>
      <c r="E2010" s="207" t="s">
        <v>1</v>
      </c>
      <c r="F2010" s="208" t="s">
        <v>741</v>
      </c>
      <c r="G2010" s="206"/>
      <c r="H2010" s="209">
        <v>9.08</v>
      </c>
      <c r="I2010" s="210"/>
      <c r="J2010" s="206"/>
      <c r="K2010" s="206"/>
      <c r="L2010" s="211"/>
      <c r="M2010" s="212"/>
      <c r="N2010" s="213"/>
      <c r="O2010" s="213"/>
      <c r="P2010" s="213"/>
      <c r="Q2010" s="213"/>
      <c r="R2010" s="213"/>
      <c r="S2010" s="213"/>
      <c r="T2010" s="214"/>
      <c r="AT2010" s="215" t="s">
        <v>162</v>
      </c>
      <c r="AU2010" s="215" t="s">
        <v>84</v>
      </c>
      <c r="AV2010" s="14" t="s">
        <v>84</v>
      </c>
      <c r="AW2010" s="14" t="s">
        <v>32</v>
      </c>
      <c r="AX2010" s="14" t="s">
        <v>77</v>
      </c>
      <c r="AY2010" s="215" t="s">
        <v>150</v>
      </c>
    </row>
    <row r="2011" spans="2:51" s="13" customFormat="1" ht="11.25">
      <c r="B2011" s="194"/>
      <c r="C2011" s="195"/>
      <c r="D2011" s="196" t="s">
        <v>162</v>
      </c>
      <c r="E2011" s="197" t="s">
        <v>1</v>
      </c>
      <c r="F2011" s="198" t="s">
        <v>710</v>
      </c>
      <c r="G2011" s="195"/>
      <c r="H2011" s="197" t="s">
        <v>1</v>
      </c>
      <c r="I2011" s="199"/>
      <c r="J2011" s="195"/>
      <c r="K2011" s="195"/>
      <c r="L2011" s="200"/>
      <c r="M2011" s="201"/>
      <c r="N2011" s="202"/>
      <c r="O2011" s="202"/>
      <c r="P2011" s="202"/>
      <c r="Q2011" s="202"/>
      <c r="R2011" s="202"/>
      <c r="S2011" s="202"/>
      <c r="T2011" s="203"/>
      <c r="AT2011" s="204" t="s">
        <v>162</v>
      </c>
      <c r="AU2011" s="204" t="s">
        <v>84</v>
      </c>
      <c r="AV2011" s="13" t="s">
        <v>82</v>
      </c>
      <c r="AW2011" s="13" t="s">
        <v>32</v>
      </c>
      <c r="AX2011" s="13" t="s">
        <v>77</v>
      </c>
      <c r="AY2011" s="204" t="s">
        <v>150</v>
      </c>
    </row>
    <row r="2012" spans="2:51" s="14" customFormat="1" ht="11.25">
      <c r="B2012" s="205"/>
      <c r="C2012" s="206"/>
      <c r="D2012" s="196" t="s">
        <v>162</v>
      </c>
      <c r="E2012" s="207" t="s">
        <v>1</v>
      </c>
      <c r="F2012" s="208" t="s">
        <v>742</v>
      </c>
      <c r="G2012" s="206"/>
      <c r="H2012" s="209">
        <v>16.600000000000001</v>
      </c>
      <c r="I2012" s="210"/>
      <c r="J2012" s="206"/>
      <c r="K2012" s="206"/>
      <c r="L2012" s="211"/>
      <c r="M2012" s="212"/>
      <c r="N2012" s="213"/>
      <c r="O2012" s="213"/>
      <c r="P2012" s="213"/>
      <c r="Q2012" s="213"/>
      <c r="R2012" s="213"/>
      <c r="S2012" s="213"/>
      <c r="T2012" s="214"/>
      <c r="AT2012" s="215" t="s">
        <v>162</v>
      </c>
      <c r="AU2012" s="215" t="s">
        <v>84</v>
      </c>
      <c r="AV2012" s="14" t="s">
        <v>84</v>
      </c>
      <c r="AW2012" s="14" t="s">
        <v>32</v>
      </c>
      <c r="AX2012" s="14" t="s">
        <v>77</v>
      </c>
      <c r="AY2012" s="215" t="s">
        <v>150</v>
      </c>
    </row>
    <row r="2013" spans="2:51" s="13" customFormat="1" ht="11.25">
      <c r="B2013" s="194"/>
      <c r="C2013" s="195"/>
      <c r="D2013" s="196" t="s">
        <v>162</v>
      </c>
      <c r="E2013" s="197" t="s">
        <v>1</v>
      </c>
      <c r="F2013" s="198" t="s">
        <v>712</v>
      </c>
      <c r="G2013" s="195"/>
      <c r="H2013" s="197" t="s">
        <v>1</v>
      </c>
      <c r="I2013" s="199"/>
      <c r="J2013" s="195"/>
      <c r="K2013" s="195"/>
      <c r="L2013" s="200"/>
      <c r="M2013" s="201"/>
      <c r="N2013" s="202"/>
      <c r="O2013" s="202"/>
      <c r="P2013" s="202"/>
      <c r="Q2013" s="202"/>
      <c r="R2013" s="202"/>
      <c r="S2013" s="202"/>
      <c r="T2013" s="203"/>
      <c r="AT2013" s="204" t="s">
        <v>162</v>
      </c>
      <c r="AU2013" s="204" t="s">
        <v>84</v>
      </c>
      <c r="AV2013" s="13" t="s">
        <v>82</v>
      </c>
      <c r="AW2013" s="13" t="s">
        <v>32</v>
      </c>
      <c r="AX2013" s="13" t="s">
        <v>77</v>
      </c>
      <c r="AY2013" s="204" t="s">
        <v>150</v>
      </c>
    </row>
    <row r="2014" spans="2:51" s="14" customFormat="1" ht="11.25">
      <c r="B2014" s="205"/>
      <c r="C2014" s="206"/>
      <c r="D2014" s="196" t="s">
        <v>162</v>
      </c>
      <c r="E2014" s="207" t="s">
        <v>1</v>
      </c>
      <c r="F2014" s="208" t="s">
        <v>743</v>
      </c>
      <c r="G2014" s="206"/>
      <c r="H2014" s="209">
        <v>77.64</v>
      </c>
      <c r="I2014" s="210"/>
      <c r="J2014" s="206"/>
      <c r="K2014" s="206"/>
      <c r="L2014" s="211"/>
      <c r="M2014" s="212"/>
      <c r="N2014" s="213"/>
      <c r="O2014" s="213"/>
      <c r="P2014" s="213"/>
      <c r="Q2014" s="213"/>
      <c r="R2014" s="213"/>
      <c r="S2014" s="213"/>
      <c r="T2014" s="214"/>
      <c r="AT2014" s="215" t="s">
        <v>162</v>
      </c>
      <c r="AU2014" s="215" t="s">
        <v>84</v>
      </c>
      <c r="AV2014" s="14" t="s">
        <v>84</v>
      </c>
      <c r="AW2014" s="14" t="s">
        <v>32</v>
      </c>
      <c r="AX2014" s="14" t="s">
        <v>77</v>
      </c>
      <c r="AY2014" s="215" t="s">
        <v>150</v>
      </c>
    </row>
    <row r="2015" spans="2:51" s="13" customFormat="1" ht="11.25">
      <c r="B2015" s="194"/>
      <c r="C2015" s="195"/>
      <c r="D2015" s="196" t="s">
        <v>162</v>
      </c>
      <c r="E2015" s="197" t="s">
        <v>1</v>
      </c>
      <c r="F2015" s="198" t="s">
        <v>716</v>
      </c>
      <c r="G2015" s="195"/>
      <c r="H2015" s="197" t="s">
        <v>1</v>
      </c>
      <c r="I2015" s="199"/>
      <c r="J2015" s="195"/>
      <c r="K2015" s="195"/>
      <c r="L2015" s="200"/>
      <c r="M2015" s="201"/>
      <c r="N2015" s="202"/>
      <c r="O2015" s="202"/>
      <c r="P2015" s="202"/>
      <c r="Q2015" s="202"/>
      <c r="R2015" s="202"/>
      <c r="S2015" s="202"/>
      <c r="T2015" s="203"/>
      <c r="AT2015" s="204" t="s">
        <v>162</v>
      </c>
      <c r="AU2015" s="204" t="s">
        <v>84</v>
      </c>
      <c r="AV2015" s="13" t="s">
        <v>82</v>
      </c>
      <c r="AW2015" s="13" t="s">
        <v>32</v>
      </c>
      <c r="AX2015" s="13" t="s">
        <v>77</v>
      </c>
      <c r="AY2015" s="204" t="s">
        <v>150</v>
      </c>
    </row>
    <row r="2016" spans="2:51" s="14" customFormat="1" ht="11.25">
      <c r="B2016" s="205"/>
      <c r="C2016" s="206"/>
      <c r="D2016" s="196" t="s">
        <v>162</v>
      </c>
      <c r="E2016" s="207" t="s">
        <v>1</v>
      </c>
      <c r="F2016" s="208" t="s">
        <v>2947</v>
      </c>
      <c r="G2016" s="206"/>
      <c r="H2016" s="209">
        <v>25.07</v>
      </c>
      <c r="I2016" s="210"/>
      <c r="J2016" s="206"/>
      <c r="K2016" s="206"/>
      <c r="L2016" s="211"/>
      <c r="M2016" s="212"/>
      <c r="N2016" s="213"/>
      <c r="O2016" s="213"/>
      <c r="P2016" s="213"/>
      <c r="Q2016" s="213"/>
      <c r="R2016" s="213"/>
      <c r="S2016" s="213"/>
      <c r="T2016" s="214"/>
      <c r="AT2016" s="215" t="s">
        <v>162</v>
      </c>
      <c r="AU2016" s="215" t="s">
        <v>84</v>
      </c>
      <c r="AV2016" s="14" t="s">
        <v>84</v>
      </c>
      <c r="AW2016" s="14" t="s">
        <v>32</v>
      </c>
      <c r="AX2016" s="14" t="s">
        <v>77</v>
      </c>
      <c r="AY2016" s="215" t="s">
        <v>150</v>
      </c>
    </row>
    <row r="2017" spans="1:65" s="13" customFormat="1" ht="11.25">
      <c r="B2017" s="194"/>
      <c r="C2017" s="195"/>
      <c r="D2017" s="196" t="s">
        <v>162</v>
      </c>
      <c r="E2017" s="197" t="s">
        <v>1</v>
      </c>
      <c r="F2017" s="198" t="s">
        <v>2948</v>
      </c>
      <c r="G2017" s="195"/>
      <c r="H2017" s="197" t="s">
        <v>1</v>
      </c>
      <c r="I2017" s="199"/>
      <c r="J2017" s="195"/>
      <c r="K2017" s="195"/>
      <c r="L2017" s="200"/>
      <c r="M2017" s="201"/>
      <c r="N2017" s="202"/>
      <c r="O2017" s="202"/>
      <c r="P2017" s="202"/>
      <c r="Q2017" s="202"/>
      <c r="R2017" s="202"/>
      <c r="S2017" s="202"/>
      <c r="T2017" s="203"/>
      <c r="AT2017" s="204" t="s">
        <v>162</v>
      </c>
      <c r="AU2017" s="204" t="s">
        <v>84</v>
      </c>
      <c r="AV2017" s="13" t="s">
        <v>82</v>
      </c>
      <c r="AW2017" s="13" t="s">
        <v>32</v>
      </c>
      <c r="AX2017" s="13" t="s">
        <v>77</v>
      </c>
      <c r="AY2017" s="204" t="s">
        <v>150</v>
      </c>
    </row>
    <row r="2018" spans="1:65" s="14" customFormat="1" ht="11.25">
      <c r="B2018" s="205"/>
      <c r="C2018" s="206"/>
      <c r="D2018" s="196" t="s">
        <v>162</v>
      </c>
      <c r="E2018" s="207" t="s">
        <v>1</v>
      </c>
      <c r="F2018" s="208" t="s">
        <v>184</v>
      </c>
      <c r="G2018" s="206"/>
      <c r="H2018" s="209">
        <v>6</v>
      </c>
      <c r="I2018" s="210"/>
      <c r="J2018" s="206"/>
      <c r="K2018" s="206"/>
      <c r="L2018" s="211"/>
      <c r="M2018" s="212"/>
      <c r="N2018" s="213"/>
      <c r="O2018" s="213"/>
      <c r="P2018" s="213"/>
      <c r="Q2018" s="213"/>
      <c r="R2018" s="213"/>
      <c r="S2018" s="213"/>
      <c r="T2018" s="214"/>
      <c r="AT2018" s="215" t="s">
        <v>162</v>
      </c>
      <c r="AU2018" s="215" t="s">
        <v>84</v>
      </c>
      <c r="AV2018" s="14" t="s">
        <v>84</v>
      </c>
      <c r="AW2018" s="14" t="s">
        <v>32</v>
      </c>
      <c r="AX2018" s="14" t="s">
        <v>77</v>
      </c>
      <c r="AY2018" s="215" t="s">
        <v>150</v>
      </c>
    </row>
    <row r="2019" spans="1:65" s="15" customFormat="1" ht="11.25">
      <c r="B2019" s="216"/>
      <c r="C2019" s="217"/>
      <c r="D2019" s="196" t="s">
        <v>162</v>
      </c>
      <c r="E2019" s="218" t="s">
        <v>1</v>
      </c>
      <c r="F2019" s="219" t="s">
        <v>166</v>
      </c>
      <c r="G2019" s="217"/>
      <c r="H2019" s="220">
        <v>372.71999999999997</v>
      </c>
      <c r="I2019" s="221"/>
      <c r="J2019" s="217"/>
      <c r="K2019" s="217"/>
      <c r="L2019" s="222"/>
      <c r="M2019" s="223"/>
      <c r="N2019" s="224"/>
      <c r="O2019" s="224"/>
      <c r="P2019" s="224"/>
      <c r="Q2019" s="224"/>
      <c r="R2019" s="224"/>
      <c r="S2019" s="224"/>
      <c r="T2019" s="225"/>
      <c r="AT2019" s="226" t="s">
        <v>162</v>
      </c>
      <c r="AU2019" s="226" t="s">
        <v>84</v>
      </c>
      <c r="AV2019" s="15" t="s">
        <v>157</v>
      </c>
      <c r="AW2019" s="15" t="s">
        <v>32</v>
      </c>
      <c r="AX2019" s="15" t="s">
        <v>82</v>
      </c>
      <c r="AY2019" s="226" t="s">
        <v>150</v>
      </c>
    </row>
    <row r="2020" spans="1:65" s="2" customFormat="1" ht="24.2" customHeight="1">
      <c r="A2020" s="34"/>
      <c r="B2020" s="35"/>
      <c r="C2020" s="181" t="s">
        <v>2958</v>
      </c>
      <c r="D2020" s="181" t="s">
        <v>152</v>
      </c>
      <c r="E2020" s="182" t="s">
        <v>2959</v>
      </c>
      <c r="F2020" s="183" t="s">
        <v>2960</v>
      </c>
      <c r="G2020" s="184" t="s">
        <v>155</v>
      </c>
      <c r="H2020" s="185">
        <v>10</v>
      </c>
      <c r="I2020" s="186"/>
      <c r="J2020" s="187">
        <f>ROUND(I2020*H2020,2)</f>
        <v>0</v>
      </c>
      <c r="K2020" s="183" t="s">
        <v>156</v>
      </c>
      <c r="L2020" s="39"/>
      <c r="M2020" s="188" t="s">
        <v>1</v>
      </c>
      <c r="N2020" s="189" t="s">
        <v>42</v>
      </c>
      <c r="O2020" s="71"/>
      <c r="P2020" s="190">
        <f>O2020*H2020</f>
        <v>0</v>
      </c>
      <c r="Q2020" s="190">
        <v>5.0000000000000002E-5</v>
      </c>
      <c r="R2020" s="190">
        <f>Q2020*H2020</f>
        <v>5.0000000000000001E-4</v>
      </c>
      <c r="S2020" s="190">
        <v>0</v>
      </c>
      <c r="T2020" s="191">
        <f>S2020*H2020</f>
        <v>0</v>
      </c>
      <c r="U2020" s="34"/>
      <c r="V2020" s="34"/>
      <c r="W2020" s="34"/>
      <c r="X2020" s="34"/>
      <c r="Y2020" s="34"/>
      <c r="Z2020" s="34"/>
      <c r="AA2020" s="34"/>
      <c r="AB2020" s="34"/>
      <c r="AC2020" s="34"/>
      <c r="AD2020" s="34"/>
      <c r="AE2020" s="34"/>
      <c r="AR2020" s="192" t="s">
        <v>234</v>
      </c>
      <c r="AT2020" s="192" t="s">
        <v>152</v>
      </c>
      <c r="AU2020" s="192" t="s">
        <v>84</v>
      </c>
      <c r="AY2020" s="17" t="s">
        <v>150</v>
      </c>
      <c r="BE2020" s="193">
        <f>IF(N2020="základní",J2020,0)</f>
        <v>0</v>
      </c>
      <c r="BF2020" s="193">
        <f>IF(N2020="snížená",J2020,0)</f>
        <v>0</v>
      </c>
      <c r="BG2020" s="193">
        <f>IF(N2020="zákl. přenesená",J2020,0)</f>
        <v>0</v>
      </c>
      <c r="BH2020" s="193">
        <f>IF(N2020="sníž. přenesená",J2020,0)</f>
        <v>0</v>
      </c>
      <c r="BI2020" s="193">
        <f>IF(N2020="nulová",J2020,0)</f>
        <v>0</v>
      </c>
      <c r="BJ2020" s="17" t="s">
        <v>82</v>
      </c>
      <c r="BK2020" s="193">
        <f>ROUND(I2020*H2020,2)</f>
        <v>0</v>
      </c>
      <c r="BL2020" s="17" t="s">
        <v>234</v>
      </c>
      <c r="BM2020" s="192" t="s">
        <v>2961</v>
      </c>
    </row>
    <row r="2021" spans="1:65" s="2" customFormat="1" ht="33" customHeight="1">
      <c r="A2021" s="34"/>
      <c r="B2021" s="35"/>
      <c r="C2021" s="181" t="s">
        <v>2962</v>
      </c>
      <c r="D2021" s="181" t="s">
        <v>152</v>
      </c>
      <c r="E2021" s="182" t="s">
        <v>2963</v>
      </c>
      <c r="F2021" s="183" t="s">
        <v>2964</v>
      </c>
      <c r="G2021" s="184" t="s">
        <v>155</v>
      </c>
      <c r="H2021" s="185">
        <v>372.72</v>
      </c>
      <c r="I2021" s="186"/>
      <c r="J2021" s="187">
        <f>ROUND(I2021*H2021,2)</f>
        <v>0</v>
      </c>
      <c r="K2021" s="183" t="s">
        <v>156</v>
      </c>
      <c r="L2021" s="39"/>
      <c r="M2021" s="188" t="s">
        <v>1</v>
      </c>
      <c r="N2021" s="189" t="s">
        <v>42</v>
      </c>
      <c r="O2021" s="71"/>
      <c r="P2021" s="190">
        <f>O2021*H2021</f>
        <v>0</v>
      </c>
      <c r="Q2021" s="190">
        <v>4.5500000000000002E-3</v>
      </c>
      <c r="R2021" s="190">
        <f>Q2021*H2021</f>
        <v>1.6958760000000002</v>
      </c>
      <c r="S2021" s="190">
        <v>0</v>
      </c>
      <c r="T2021" s="191">
        <f>S2021*H2021</f>
        <v>0</v>
      </c>
      <c r="U2021" s="34"/>
      <c r="V2021" s="34"/>
      <c r="W2021" s="34"/>
      <c r="X2021" s="34"/>
      <c r="Y2021" s="34"/>
      <c r="Z2021" s="34"/>
      <c r="AA2021" s="34"/>
      <c r="AB2021" s="34"/>
      <c r="AC2021" s="34"/>
      <c r="AD2021" s="34"/>
      <c r="AE2021" s="34"/>
      <c r="AR2021" s="192" t="s">
        <v>234</v>
      </c>
      <c r="AT2021" s="192" t="s">
        <v>152</v>
      </c>
      <c r="AU2021" s="192" t="s">
        <v>84</v>
      </c>
      <c r="AY2021" s="17" t="s">
        <v>150</v>
      </c>
      <c r="BE2021" s="193">
        <f>IF(N2021="základní",J2021,0)</f>
        <v>0</v>
      </c>
      <c r="BF2021" s="193">
        <f>IF(N2021="snížená",J2021,0)</f>
        <v>0</v>
      </c>
      <c r="BG2021" s="193">
        <f>IF(N2021="zákl. přenesená",J2021,0)</f>
        <v>0</v>
      </c>
      <c r="BH2021" s="193">
        <f>IF(N2021="sníž. přenesená",J2021,0)</f>
        <v>0</v>
      </c>
      <c r="BI2021" s="193">
        <f>IF(N2021="nulová",J2021,0)</f>
        <v>0</v>
      </c>
      <c r="BJ2021" s="17" t="s">
        <v>82</v>
      </c>
      <c r="BK2021" s="193">
        <f>ROUND(I2021*H2021,2)</f>
        <v>0</v>
      </c>
      <c r="BL2021" s="17" t="s">
        <v>234</v>
      </c>
      <c r="BM2021" s="192" t="s">
        <v>2965</v>
      </c>
    </row>
    <row r="2022" spans="1:65" s="13" customFormat="1" ht="11.25">
      <c r="B2022" s="194"/>
      <c r="C2022" s="195"/>
      <c r="D2022" s="196" t="s">
        <v>162</v>
      </c>
      <c r="E2022" s="197" t="s">
        <v>1</v>
      </c>
      <c r="F2022" s="198" t="s">
        <v>2941</v>
      </c>
      <c r="G2022" s="195"/>
      <c r="H2022" s="197" t="s">
        <v>1</v>
      </c>
      <c r="I2022" s="199"/>
      <c r="J2022" s="195"/>
      <c r="K2022" s="195"/>
      <c r="L2022" s="200"/>
      <c r="M2022" s="201"/>
      <c r="N2022" s="202"/>
      <c r="O2022" s="202"/>
      <c r="P2022" s="202"/>
      <c r="Q2022" s="202"/>
      <c r="R2022" s="202"/>
      <c r="S2022" s="202"/>
      <c r="T2022" s="203"/>
      <c r="AT2022" s="204" t="s">
        <v>162</v>
      </c>
      <c r="AU2022" s="204" t="s">
        <v>84</v>
      </c>
      <c r="AV2022" s="13" t="s">
        <v>82</v>
      </c>
      <c r="AW2022" s="13" t="s">
        <v>32</v>
      </c>
      <c r="AX2022" s="13" t="s">
        <v>77</v>
      </c>
      <c r="AY2022" s="204" t="s">
        <v>150</v>
      </c>
    </row>
    <row r="2023" spans="1:65" s="14" customFormat="1" ht="11.25">
      <c r="B2023" s="205"/>
      <c r="C2023" s="206"/>
      <c r="D2023" s="196" t="s">
        <v>162</v>
      </c>
      <c r="E2023" s="207" t="s">
        <v>1</v>
      </c>
      <c r="F2023" s="208" t="s">
        <v>904</v>
      </c>
      <c r="G2023" s="206"/>
      <c r="H2023" s="209">
        <v>15.93</v>
      </c>
      <c r="I2023" s="210"/>
      <c r="J2023" s="206"/>
      <c r="K2023" s="206"/>
      <c r="L2023" s="211"/>
      <c r="M2023" s="212"/>
      <c r="N2023" s="213"/>
      <c r="O2023" s="213"/>
      <c r="P2023" s="213"/>
      <c r="Q2023" s="213"/>
      <c r="R2023" s="213"/>
      <c r="S2023" s="213"/>
      <c r="T2023" s="214"/>
      <c r="AT2023" s="215" t="s">
        <v>162</v>
      </c>
      <c r="AU2023" s="215" t="s">
        <v>84</v>
      </c>
      <c r="AV2023" s="14" t="s">
        <v>84</v>
      </c>
      <c r="AW2023" s="14" t="s">
        <v>32</v>
      </c>
      <c r="AX2023" s="14" t="s">
        <v>77</v>
      </c>
      <c r="AY2023" s="215" t="s">
        <v>150</v>
      </c>
    </row>
    <row r="2024" spans="1:65" s="13" customFormat="1" ht="11.25">
      <c r="B2024" s="194"/>
      <c r="C2024" s="195"/>
      <c r="D2024" s="196" t="s">
        <v>162</v>
      </c>
      <c r="E2024" s="197" t="s">
        <v>1</v>
      </c>
      <c r="F2024" s="198" t="s">
        <v>2942</v>
      </c>
      <c r="G2024" s="195"/>
      <c r="H2024" s="197" t="s">
        <v>1</v>
      </c>
      <c r="I2024" s="199"/>
      <c r="J2024" s="195"/>
      <c r="K2024" s="195"/>
      <c r="L2024" s="200"/>
      <c r="M2024" s="201"/>
      <c r="N2024" s="202"/>
      <c r="O2024" s="202"/>
      <c r="P2024" s="202"/>
      <c r="Q2024" s="202"/>
      <c r="R2024" s="202"/>
      <c r="S2024" s="202"/>
      <c r="T2024" s="203"/>
      <c r="AT2024" s="204" t="s">
        <v>162</v>
      </c>
      <c r="AU2024" s="204" t="s">
        <v>84</v>
      </c>
      <c r="AV2024" s="13" t="s">
        <v>82</v>
      </c>
      <c r="AW2024" s="13" t="s">
        <v>32</v>
      </c>
      <c r="AX2024" s="13" t="s">
        <v>77</v>
      </c>
      <c r="AY2024" s="204" t="s">
        <v>150</v>
      </c>
    </row>
    <row r="2025" spans="1:65" s="14" customFormat="1" ht="11.25">
      <c r="B2025" s="205"/>
      <c r="C2025" s="206"/>
      <c r="D2025" s="196" t="s">
        <v>162</v>
      </c>
      <c r="E2025" s="207" t="s">
        <v>1</v>
      </c>
      <c r="F2025" s="208" t="s">
        <v>910</v>
      </c>
      <c r="G2025" s="206"/>
      <c r="H2025" s="209">
        <v>16.34</v>
      </c>
      <c r="I2025" s="210"/>
      <c r="J2025" s="206"/>
      <c r="K2025" s="206"/>
      <c r="L2025" s="211"/>
      <c r="M2025" s="212"/>
      <c r="N2025" s="213"/>
      <c r="O2025" s="213"/>
      <c r="P2025" s="213"/>
      <c r="Q2025" s="213"/>
      <c r="R2025" s="213"/>
      <c r="S2025" s="213"/>
      <c r="T2025" s="214"/>
      <c r="AT2025" s="215" t="s">
        <v>162</v>
      </c>
      <c r="AU2025" s="215" t="s">
        <v>84</v>
      </c>
      <c r="AV2025" s="14" t="s">
        <v>84</v>
      </c>
      <c r="AW2025" s="14" t="s">
        <v>32</v>
      </c>
      <c r="AX2025" s="14" t="s">
        <v>77</v>
      </c>
      <c r="AY2025" s="215" t="s">
        <v>150</v>
      </c>
    </row>
    <row r="2026" spans="1:65" s="13" customFormat="1" ht="11.25">
      <c r="B2026" s="194"/>
      <c r="C2026" s="195"/>
      <c r="D2026" s="196" t="s">
        <v>162</v>
      </c>
      <c r="E2026" s="197" t="s">
        <v>1</v>
      </c>
      <c r="F2026" s="198" t="s">
        <v>704</v>
      </c>
      <c r="G2026" s="195"/>
      <c r="H2026" s="197" t="s">
        <v>1</v>
      </c>
      <c r="I2026" s="199"/>
      <c r="J2026" s="195"/>
      <c r="K2026" s="195"/>
      <c r="L2026" s="200"/>
      <c r="M2026" s="201"/>
      <c r="N2026" s="202"/>
      <c r="O2026" s="202"/>
      <c r="P2026" s="202"/>
      <c r="Q2026" s="202"/>
      <c r="R2026" s="202"/>
      <c r="S2026" s="202"/>
      <c r="T2026" s="203"/>
      <c r="AT2026" s="204" t="s">
        <v>162</v>
      </c>
      <c r="AU2026" s="204" t="s">
        <v>84</v>
      </c>
      <c r="AV2026" s="13" t="s">
        <v>82</v>
      </c>
      <c r="AW2026" s="13" t="s">
        <v>32</v>
      </c>
      <c r="AX2026" s="13" t="s">
        <v>77</v>
      </c>
      <c r="AY2026" s="204" t="s">
        <v>150</v>
      </c>
    </row>
    <row r="2027" spans="1:65" s="14" customFormat="1" ht="11.25">
      <c r="B2027" s="205"/>
      <c r="C2027" s="206"/>
      <c r="D2027" s="196" t="s">
        <v>162</v>
      </c>
      <c r="E2027" s="207" t="s">
        <v>1</v>
      </c>
      <c r="F2027" s="208" t="s">
        <v>735</v>
      </c>
      <c r="G2027" s="206"/>
      <c r="H2027" s="209">
        <v>82.99</v>
      </c>
      <c r="I2027" s="210"/>
      <c r="J2027" s="206"/>
      <c r="K2027" s="206"/>
      <c r="L2027" s="211"/>
      <c r="M2027" s="212"/>
      <c r="N2027" s="213"/>
      <c r="O2027" s="213"/>
      <c r="P2027" s="213"/>
      <c r="Q2027" s="213"/>
      <c r="R2027" s="213"/>
      <c r="S2027" s="213"/>
      <c r="T2027" s="214"/>
      <c r="AT2027" s="215" t="s">
        <v>162</v>
      </c>
      <c r="AU2027" s="215" t="s">
        <v>84</v>
      </c>
      <c r="AV2027" s="14" t="s">
        <v>84</v>
      </c>
      <c r="AW2027" s="14" t="s">
        <v>32</v>
      </c>
      <c r="AX2027" s="14" t="s">
        <v>77</v>
      </c>
      <c r="AY2027" s="215" t="s">
        <v>150</v>
      </c>
    </row>
    <row r="2028" spans="1:65" s="13" customFormat="1" ht="11.25">
      <c r="B2028" s="194"/>
      <c r="C2028" s="195"/>
      <c r="D2028" s="196" t="s">
        <v>162</v>
      </c>
      <c r="E2028" s="197" t="s">
        <v>1</v>
      </c>
      <c r="F2028" s="198" t="s">
        <v>706</v>
      </c>
      <c r="G2028" s="195"/>
      <c r="H2028" s="197" t="s">
        <v>1</v>
      </c>
      <c r="I2028" s="199"/>
      <c r="J2028" s="195"/>
      <c r="K2028" s="195"/>
      <c r="L2028" s="200"/>
      <c r="M2028" s="201"/>
      <c r="N2028" s="202"/>
      <c r="O2028" s="202"/>
      <c r="P2028" s="202"/>
      <c r="Q2028" s="202"/>
      <c r="R2028" s="202"/>
      <c r="S2028" s="202"/>
      <c r="T2028" s="203"/>
      <c r="AT2028" s="204" t="s">
        <v>162</v>
      </c>
      <c r="AU2028" s="204" t="s">
        <v>84</v>
      </c>
      <c r="AV2028" s="13" t="s">
        <v>82</v>
      </c>
      <c r="AW2028" s="13" t="s">
        <v>32</v>
      </c>
      <c r="AX2028" s="13" t="s">
        <v>77</v>
      </c>
      <c r="AY2028" s="204" t="s">
        <v>150</v>
      </c>
    </row>
    <row r="2029" spans="1:65" s="14" customFormat="1" ht="11.25">
      <c r="B2029" s="205"/>
      <c r="C2029" s="206"/>
      <c r="D2029" s="196" t="s">
        <v>162</v>
      </c>
      <c r="E2029" s="207" t="s">
        <v>1</v>
      </c>
      <c r="F2029" s="208" t="s">
        <v>740</v>
      </c>
      <c r="G2029" s="206"/>
      <c r="H2029" s="209">
        <v>123.07</v>
      </c>
      <c r="I2029" s="210"/>
      <c r="J2029" s="206"/>
      <c r="K2029" s="206"/>
      <c r="L2029" s="211"/>
      <c r="M2029" s="212"/>
      <c r="N2029" s="213"/>
      <c r="O2029" s="213"/>
      <c r="P2029" s="213"/>
      <c r="Q2029" s="213"/>
      <c r="R2029" s="213"/>
      <c r="S2029" s="213"/>
      <c r="T2029" s="214"/>
      <c r="AT2029" s="215" t="s">
        <v>162</v>
      </c>
      <c r="AU2029" s="215" t="s">
        <v>84</v>
      </c>
      <c r="AV2029" s="14" t="s">
        <v>84</v>
      </c>
      <c r="AW2029" s="14" t="s">
        <v>32</v>
      </c>
      <c r="AX2029" s="14" t="s">
        <v>77</v>
      </c>
      <c r="AY2029" s="215" t="s">
        <v>150</v>
      </c>
    </row>
    <row r="2030" spans="1:65" s="13" customFormat="1" ht="11.25">
      <c r="B2030" s="194"/>
      <c r="C2030" s="195"/>
      <c r="D2030" s="196" t="s">
        <v>162</v>
      </c>
      <c r="E2030" s="197" t="s">
        <v>1</v>
      </c>
      <c r="F2030" s="198" t="s">
        <v>708</v>
      </c>
      <c r="G2030" s="195"/>
      <c r="H2030" s="197" t="s">
        <v>1</v>
      </c>
      <c r="I2030" s="199"/>
      <c r="J2030" s="195"/>
      <c r="K2030" s="195"/>
      <c r="L2030" s="200"/>
      <c r="M2030" s="201"/>
      <c r="N2030" s="202"/>
      <c r="O2030" s="202"/>
      <c r="P2030" s="202"/>
      <c r="Q2030" s="202"/>
      <c r="R2030" s="202"/>
      <c r="S2030" s="202"/>
      <c r="T2030" s="203"/>
      <c r="AT2030" s="204" t="s">
        <v>162</v>
      </c>
      <c r="AU2030" s="204" t="s">
        <v>84</v>
      </c>
      <c r="AV2030" s="13" t="s">
        <v>82</v>
      </c>
      <c r="AW2030" s="13" t="s">
        <v>32</v>
      </c>
      <c r="AX2030" s="13" t="s">
        <v>77</v>
      </c>
      <c r="AY2030" s="204" t="s">
        <v>150</v>
      </c>
    </row>
    <row r="2031" spans="1:65" s="14" customFormat="1" ht="11.25">
      <c r="B2031" s="205"/>
      <c r="C2031" s="206"/>
      <c r="D2031" s="196" t="s">
        <v>162</v>
      </c>
      <c r="E2031" s="207" t="s">
        <v>1</v>
      </c>
      <c r="F2031" s="208" t="s">
        <v>741</v>
      </c>
      <c r="G2031" s="206"/>
      <c r="H2031" s="209">
        <v>9.08</v>
      </c>
      <c r="I2031" s="210"/>
      <c r="J2031" s="206"/>
      <c r="K2031" s="206"/>
      <c r="L2031" s="211"/>
      <c r="M2031" s="212"/>
      <c r="N2031" s="213"/>
      <c r="O2031" s="213"/>
      <c r="P2031" s="213"/>
      <c r="Q2031" s="213"/>
      <c r="R2031" s="213"/>
      <c r="S2031" s="213"/>
      <c r="T2031" s="214"/>
      <c r="AT2031" s="215" t="s">
        <v>162</v>
      </c>
      <c r="AU2031" s="215" t="s">
        <v>84</v>
      </c>
      <c r="AV2031" s="14" t="s">
        <v>84</v>
      </c>
      <c r="AW2031" s="14" t="s">
        <v>32</v>
      </c>
      <c r="AX2031" s="14" t="s">
        <v>77</v>
      </c>
      <c r="AY2031" s="215" t="s">
        <v>150</v>
      </c>
    </row>
    <row r="2032" spans="1:65" s="13" customFormat="1" ht="11.25">
      <c r="B2032" s="194"/>
      <c r="C2032" s="195"/>
      <c r="D2032" s="196" t="s">
        <v>162</v>
      </c>
      <c r="E2032" s="197" t="s">
        <v>1</v>
      </c>
      <c r="F2032" s="198" t="s">
        <v>710</v>
      </c>
      <c r="G2032" s="195"/>
      <c r="H2032" s="197" t="s">
        <v>1</v>
      </c>
      <c r="I2032" s="199"/>
      <c r="J2032" s="195"/>
      <c r="K2032" s="195"/>
      <c r="L2032" s="200"/>
      <c r="M2032" s="201"/>
      <c r="N2032" s="202"/>
      <c r="O2032" s="202"/>
      <c r="P2032" s="202"/>
      <c r="Q2032" s="202"/>
      <c r="R2032" s="202"/>
      <c r="S2032" s="202"/>
      <c r="T2032" s="203"/>
      <c r="AT2032" s="204" t="s">
        <v>162</v>
      </c>
      <c r="AU2032" s="204" t="s">
        <v>84</v>
      </c>
      <c r="AV2032" s="13" t="s">
        <v>82</v>
      </c>
      <c r="AW2032" s="13" t="s">
        <v>32</v>
      </c>
      <c r="AX2032" s="13" t="s">
        <v>77</v>
      </c>
      <c r="AY2032" s="204" t="s">
        <v>150</v>
      </c>
    </row>
    <row r="2033" spans="1:65" s="14" customFormat="1" ht="11.25">
      <c r="B2033" s="205"/>
      <c r="C2033" s="206"/>
      <c r="D2033" s="196" t="s">
        <v>162</v>
      </c>
      <c r="E2033" s="207" t="s">
        <v>1</v>
      </c>
      <c r="F2033" s="208" t="s">
        <v>742</v>
      </c>
      <c r="G2033" s="206"/>
      <c r="H2033" s="209">
        <v>16.600000000000001</v>
      </c>
      <c r="I2033" s="210"/>
      <c r="J2033" s="206"/>
      <c r="K2033" s="206"/>
      <c r="L2033" s="211"/>
      <c r="M2033" s="212"/>
      <c r="N2033" s="213"/>
      <c r="O2033" s="213"/>
      <c r="P2033" s="213"/>
      <c r="Q2033" s="213"/>
      <c r="R2033" s="213"/>
      <c r="S2033" s="213"/>
      <c r="T2033" s="214"/>
      <c r="AT2033" s="215" t="s">
        <v>162</v>
      </c>
      <c r="AU2033" s="215" t="s">
        <v>84</v>
      </c>
      <c r="AV2033" s="14" t="s">
        <v>84</v>
      </c>
      <c r="AW2033" s="14" t="s">
        <v>32</v>
      </c>
      <c r="AX2033" s="14" t="s">
        <v>77</v>
      </c>
      <c r="AY2033" s="215" t="s">
        <v>150</v>
      </c>
    </row>
    <row r="2034" spans="1:65" s="13" customFormat="1" ht="11.25">
      <c r="B2034" s="194"/>
      <c r="C2034" s="195"/>
      <c r="D2034" s="196" t="s">
        <v>162</v>
      </c>
      <c r="E2034" s="197" t="s">
        <v>1</v>
      </c>
      <c r="F2034" s="198" t="s">
        <v>712</v>
      </c>
      <c r="G2034" s="195"/>
      <c r="H2034" s="197" t="s">
        <v>1</v>
      </c>
      <c r="I2034" s="199"/>
      <c r="J2034" s="195"/>
      <c r="K2034" s="195"/>
      <c r="L2034" s="200"/>
      <c r="M2034" s="201"/>
      <c r="N2034" s="202"/>
      <c r="O2034" s="202"/>
      <c r="P2034" s="202"/>
      <c r="Q2034" s="202"/>
      <c r="R2034" s="202"/>
      <c r="S2034" s="202"/>
      <c r="T2034" s="203"/>
      <c r="AT2034" s="204" t="s">
        <v>162</v>
      </c>
      <c r="AU2034" s="204" t="s">
        <v>84</v>
      </c>
      <c r="AV2034" s="13" t="s">
        <v>82</v>
      </c>
      <c r="AW2034" s="13" t="s">
        <v>32</v>
      </c>
      <c r="AX2034" s="13" t="s">
        <v>77</v>
      </c>
      <c r="AY2034" s="204" t="s">
        <v>150</v>
      </c>
    </row>
    <row r="2035" spans="1:65" s="14" customFormat="1" ht="11.25">
      <c r="B2035" s="205"/>
      <c r="C2035" s="206"/>
      <c r="D2035" s="196" t="s">
        <v>162</v>
      </c>
      <c r="E2035" s="207" t="s">
        <v>1</v>
      </c>
      <c r="F2035" s="208" t="s">
        <v>743</v>
      </c>
      <c r="G2035" s="206"/>
      <c r="H2035" s="209">
        <v>77.64</v>
      </c>
      <c r="I2035" s="210"/>
      <c r="J2035" s="206"/>
      <c r="K2035" s="206"/>
      <c r="L2035" s="211"/>
      <c r="M2035" s="212"/>
      <c r="N2035" s="213"/>
      <c r="O2035" s="213"/>
      <c r="P2035" s="213"/>
      <c r="Q2035" s="213"/>
      <c r="R2035" s="213"/>
      <c r="S2035" s="213"/>
      <c r="T2035" s="214"/>
      <c r="AT2035" s="215" t="s">
        <v>162</v>
      </c>
      <c r="AU2035" s="215" t="s">
        <v>84</v>
      </c>
      <c r="AV2035" s="14" t="s">
        <v>84</v>
      </c>
      <c r="AW2035" s="14" t="s">
        <v>32</v>
      </c>
      <c r="AX2035" s="14" t="s">
        <v>77</v>
      </c>
      <c r="AY2035" s="215" t="s">
        <v>150</v>
      </c>
    </row>
    <row r="2036" spans="1:65" s="13" customFormat="1" ht="11.25">
      <c r="B2036" s="194"/>
      <c r="C2036" s="195"/>
      <c r="D2036" s="196" t="s">
        <v>162</v>
      </c>
      <c r="E2036" s="197" t="s">
        <v>1</v>
      </c>
      <c r="F2036" s="198" t="s">
        <v>716</v>
      </c>
      <c r="G2036" s="195"/>
      <c r="H2036" s="197" t="s">
        <v>1</v>
      </c>
      <c r="I2036" s="199"/>
      <c r="J2036" s="195"/>
      <c r="K2036" s="195"/>
      <c r="L2036" s="200"/>
      <c r="M2036" s="201"/>
      <c r="N2036" s="202"/>
      <c r="O2036" s="202"/>
      <c r="P2036" s="202"/>
      <c r="Q2036" s="202"/>
      <c r="R2036" s="202"/>
      <c r="S2036" s="202"/>
      <c r="T2036" s="203"/>
      <c r="AT2036" s="204" t="s">
        <v>162</v>
      </c>
      <c r="AU2036" s="204" t="s">
        <v>84</v>
      </c>
      <c r="AV2036" s="13" t="s">
        <v>82</v>
      </c>
      <c r="AW2036" s="13" t="s">
        <v>32</v>
      </c>
      <c r="AX2036" s="13" t="s">
        <v>77</v>
      </c>
      <c r="AY2036" s="204" t="s">
        <v>150</v>
      </c>
    </row>
    <row r="2037" spans="1:65" s="14" customFormat="1" ht="11.25">
      <c r="B2037" s="205"/>
      <c r="C2037" s="206"/>
      <c r="D2037" s="196" t="s">
        <v>162</v>
      </c>
      <c r="E2037" s="207" t="s">
        <v>1</v>
      </c>
      <c r="F2037" s="208" t="s">
        <v>2947</v>
      </c>
      <c r="G2037" s="206"/>
      <c r="H2037" s="209">
        <v>25.07</v>
      </c>
      <c r="I2037" s="210"/>
      <c r="J2037" s="206"/>
      <c r="K2037" s="206"/>
      <c r="L2037" s="211"/>
      <c r="M2037" s="212"/>
      <c r="N2037" s="213"/>
      <c r="O2037" s="213"/>
      <c r="P2037" s="213"/>
      <c r="Q2037" s="213"/>
      <c r="R2037" s="213"/>
      <c r="S2037" s="213"/>
      <c r="T2037" s="214"/>
      <c r="AT2037" s="215" t="s">
        <v>162</v>
      </c>
      <c r="AU2037" s="215" t="s">
        <v>84</v>
      </c>
      <c r="AV2037" s="14" t="s">
        <v>84</v>
      </c>
      <c r="AW2037" s="14" t="s">
        <v>32</v>
      </c>
      <c r="AX2037" s="14" t="s">
        <v>77</v>
      </c>
      <c r="AY2037" s="215" t="s">
        <v>150</v>
      </c>
    </row>
    <row r="2038" spans="1:65" s="13" customFormat="1" ht="11.25">
      <c r="B2038" s="194"/>
      <c r="C2038" s="195"/>
      <c r="D2038" s="196" t="s">
        <v>162</v>
      </c>
      <c r="E2038" s="197" t="s">
        <v>1</v>
      </c>
      <c r="F2038" s="198" t="s">
        <v>2948</v>
      </c>
      <c r="G2038" s="195"/>
      <c r="H2038" s="197" t="s">
        <v>1</v>
      </c>
      <c r="I2038" s="199"/>
      <c r="J2038" s="195"/>
      <c r="K2038" s="195"/>
      <c r="L2038" s="200"/>
      <c r="M2038" s="201"/>
      <c r="N2038" s="202"/>
      <c r="O2038" s="202"/>
      <c r="P2038" s="202"/>
      <c r="Q2038" s="202"/>
      <c r="R2038" s="202"/>
      <c r="S2038" s="202"/>
      <c r="T2038" s="203"/>
      <c r="AT2038" s="204" t="s">
        <v>162</v>
      </c>
      <c r="AU2038" s="204" t="s">
        <v>84</v>
      </c>
      <c r="AV2038" s="13" t="s">
        <v>82</v>
      </c>
      <c r="AW2038" s="13" t="s">
        <v>32</v>
      </c>
      <c r="AX2038" s="13" t="s">
        <v>77</v>
      </c>
      <c r="AY2038" s="204" t="s">
        <v>150</v>
      </c>
    </row>
    <row r="2039" spans="1:65" s="14" customFormat="1" ht="11.25">
      <c r="B2039" s="205"/>
      <c r="C2039" s="206"/>
      <c r="D2039" s="196" t="s">
        <v>162</v>
      </c>
      <c r="E2039" s="207" t="s">
        <v>1</v>
      </c>
      <c r="F2039" s="208" t="s">
        <v>184</v>
      </c>
      <c r="G2039" s="206"/>
      <c r="H2039" s="209">
        <v>6</v>
      </c>
      <c r="I2039" s="210"/>
      <c r="J2039" s="206"/>
      <c r="K2039" s="206"/>
      <c r="L2039" s="211"/>
      <c r="M2039" s="212"/>
      <c r="N2039" s="213"/>
      <c r="O2039" s="213"/>
      <c r="P2039" s="213"/>
      <c r="Q2039" s="213"/>
      <c r="R2039" s="213"/>
      <c r="S2039" s="213"/>
      <c r="T2039" s="214"/>
      <c r="AT2039" s="215" t="s">
        <v>162</v>
      </c>
      <c r="AU2039" s="215" t="s">
        <v>84</v>
      </c>
      <c r="AV2039" s="14" t="s">
        <v>84</v>
      </c>
      <c r="AW2039" s="14" t="s">
        <v>32</v>
      </c>
      <c r="AX2039" s="14" t="s">
        <v>77</v>
      </c>
      <c r="AY2039" s="215" t="s">
        <v>150</v>
      </c>
    </row>
    <row r="2040" spans="1:65" s="15" customFormat="1" ht="11.25">
      <c r="B2040" s="216"/>
      <c r="C2040" s="217"/>
      <c r="D2040" s="196" t="s">
        <v>162</v>
      </c>
      <c r="E2040" s="218" t="s">
        <v>1</v>
      </c>
      <c r="F2040" s="219" t="s">
        <v>166</v>
      </c>
      <c r="G2040" s="217"/>
      <c r="H2040" s="220">
        <v>372.71999999999997</v>
      </c>
      <c r="I2040" s="221"/>
      <c r="J2040" s="217"/>
      <c r="K2040" s="217"/>
      <c r="L2040" s="222"/>
      <c r="M2040" s="223"/>
      <c r="N2040" s="224"/>
      <c r="O2040" s="224"/>
      <c r="P2040" s="224"/>
      <c r="Q2040" s="224"/>
      <c r="R2040" s="224"/>
      <c r="S2040" s="224"/>
      <c r="T2040" s="225"/>
      <c r="AT2040" s="226" t="s">
        <v>162</v>
      </c>
      <c r="AU2040" s="226" t="s">
        <v>84</v>
      </c>
      <c r="AV2040" s="15" t="s">
        <v>157</v>
      </c>
      <c r="AW2040" s="15" t="s">
        <v>32</v>
      </c>
      <c r="AX2040" s="15" t="s">
        <v>82</v>
      </c>
      <c r="AY2040" s="226" t="s">
        <v>150</v>
      </c>
    </row>
    <row r="2041" spans="1:65" s="2" customFormat="1" ht="37.9" customHeight="1">
      <c r="A2041" s="34"/>
      <c r="B2041" s="35"/>
      <c r="C2041" s="181" t="s">
        <v>2966</v>
      </c>
      <c r="D2041" s="181" t="s">
        <v>152</v>
      </c>
      <c r="E2041" s="182" t="s">
        <v>2967</v>
      </c>
      <c r="F2041" s="183" t="s">
        <v>2968</v>
      </c>
      <c r="G2041" s="184" t="s">
        <v>155</v>
      </c>
      <c r="H2041" s="185">
        <v>10</v>
      </c>
      <c r="I2041" s="186"/>
      <c r="J2041" s="187">
        <f>ROUND(I2041*H2041,2)</f>
        <v>0</v>
      </c>
      <c r="K2041" s="183" t="s">
        <v>156</v>
      </c>
      <c r="L2041" s="39"/>
      <c r="M2041" s="188" t="s">
        <v>1</v>
      </c>
      <c r="N2041" s="189" t="s">
        <v>42</v>
      </c>
      <c r="O2041" s="71"/>
      <c r="P2041" s="190">
        <f>O2041*H2041</f>
        <v>0</v>
      </c>
      <c r="Q2041" s="190">
        <v>4.9500000000000004E-3</v>
      </c>
      <c r="R2041" s="190">
        <f>Q2041*H2041</f>
        <v>4.9500000000000002E-2</v>
      </c>
      <c r="S2041" s="190">
        <v>0</v>
      </c>
      <c r="T2041" s="191">
        <f>S2041*H2041</f>
        <v>0</v>
      </c>
      <c r="U2041" s="34"/>
      <c r="V2041" s="34"/>
      <c r="W2041" s="34"/>
      <c r="X2041" s="34"/>
      <c r="Y2041" s="34"/>
      <c r="Z2041" s="34"/>
      <c r="AA2041" s="34"/>
      <c r="AB2041" s="34"/>
      <c r="AC2041" s="34"/>
      <c r="AD2041" s="34"/>
      <c r="AE2041" s="34"/>
      <c r="AR2041" s="192" t="s">
        <v>234</v>
      </c>
      <c r="AT2041" s="192" t="s">
        <v>152</v>
      </c>
      <c r="AU2041" s="192" t="s">
        <v>84</v>
      </c>
      <c r="AY2041" s="17" t="s">
        <v>150</v>
      </c>
      <c r="BE2041" s="193">
        <f>IF(N2041="základní",J2041,0)</f>
        <v>0</v>
      </c>
      <c r="BF2041" s="193">
        <f>IF(N2041="snížená",J2041,0)</f>
        <v>0</v>
      </c>
      <c r="BG2041" s="193">
        <f>IF(N2041="zákl. přenesená",J2041,0)</f>
        <v>0</v>
      </c>
      <c r="BH2041" s="193">
        <f>IF(N2041="sníž. přenesená",J2041,0)</f>
        <v>0</v>
      </c>
      <c r="BI2041" s="193">
        <f>IF(N2041="nulová",J2041,0)</f>
        <v>0</v>
      </c>
      <c r="BJ2041" s="17" t="s">
        <v>82</v>
      </c>
      <c r="BK2041" s="193">
        <f>ROUND(I2041*H2041,2)</f>
        <v>0</v>
      </c>
      <c r="BL2041" s="17" t="s">
        <v>234</v>
      </c>
      <c r="BM2041" s="192" t="s">
        <v>2969</v>
      </c>
    </row>
    <row r="2042" spans="1:65" s="13" customFormat="1" ht="11.25">
      <c r="B2042" s="194"/>
      <c r="C2042" s="195"/>
      <c r="D2042" s="196" t="s">
        <v>162</v>
      </c>
      <c r="E2042" s="197" t="s">
        <v>1</v>
      </c>
      <c r="F2042" s="198" t="s">
        <v>2953</v>
      </c>
      <c r="G2042" s="195"/>
      <c r="H2042" s="197" t="s">
        <v>1</v>
      </c>
      <c r="I2042" s="199"/>
      <c r="J2042" s="195"/>
      <c r="K2042" s="195"/>
      <c r="L2042" s="200"/>
      <c r="M2042" s="201"/>
      <c r="N2042" s="202"/>
      <c r="O2042" s="202"/>
      <c r="P2042" s="202"/>
      <c r="Q2042" s="202"/>
      <c r="R2042" s="202"/>
      <c r="S2042" s="202"/>
      <c r="T2042" s="203"/>
      <c r="AT2042" s="204" t="s">
        <v>162</v>
      </c>
      <c r="AU2042" s="204" t="s">
        <v>84</v>
      </c>
      <c r="AV2042" s="13" t="s">
        <v>82</v>
      </c>
      <c r="AW2042" s="13" t="s">
        <v>32</v>
      </c>
      <c r="AX2042" s="13" t="s">
        <v>77</v>
      </c>
      <c r="AY2042" s="204" t="s">
        <v>150</v>
      </c>
    </row>
    <row r="2043" spans="1:65" s="14" customFormat="1" ht="11.25">
      <c r="B2043" s="205"/>
      <c r="C2043" s="206"/>
      <c r="D2043" s="196" t="s">
        <v>162</v>
      </c>
      <c r="E2043" s="207" t="s">
        <v>1</v>
      </c>
      <c r="F2043" s="208" t="s">
        <v>202</v>
      </c>
      <c r="G2043" s="206"/>
      <c r="H2043" s="209">
        <v>10</v>
      </c>
      <c r="I2043" s="210"/>
      <c r="J2043" s="206"/>
      <c r="K2043" s="206"/>
      <c r="L2043" s="211"/>
      <c r="M2043" s="212"/>
      <c r="N2043" s="213"/>
      <c r="O2043" s="213"/>
      <c r="P2043" s="213"/>
      <c r="Q2043" s="213"/>
      <c r="R2043" s="213"/>
      <c r="S2043" s="213"/>
      <c r="T2043" s="214"/>
      <c r="AT2043" s="215" t="s">
        <v>162</v>
      </c>
      <c r="AU2043" s="215" t="s">
        <v>84</v>
      </c>
      <c r="AV2043" s="14" t="s">
        <v>84</v>
      </c>
      <c r="AW2043" s="14" t="s">
        <v>32</v>
      </c>
      <c r="AX2043" s="14" t="s">
        <v>82</v>
      </c>
      <c r="AY2043" s="215" t="s">
        <v>150</v>
      </c>
    </row>
    <row r="2044" spans="1:65" s="2" customFormat="1" ht="37.9" customHeight="1">
      <c r="A2044" s="34"/>
      <c r="B2044" s="35"/>
      <c r="C2044" s="181" t="s">
        <v>2970</v>
      </c>
      <c r="D2044" s="181" t="s">
        <v>152</v>
      </c>
      <c r="E2044" s="182" t="s">
        <v>2971</v>
      </c>
      <c r="F2044" s="183" t="s">
        <v>2972</v>
      </c>
      <c r="G2044" s="184" t="s">
        <v>155</v>
      </c>
      <c r="H2044" s="185">
        <v>25.07</v>
      </c>
      <c r="I2044" s="186"/>
      <c r="J2044" s="187">
        <f>ROUND(I2044*H2044,2)</f>
        <v>0</v>
      </c>
      <c r="K2044" s="183" t="s">
        <v>156</v>
      </c>
      <c r="L2044" s="39"/>
      <c r="M2044" s="188" t="s">
        <v>1</v>
      </c>
      <c r="N2044" s="189" t="s">
        <v>42</v>
      </c>
      <c r="O2044" s="71"/>
      <c r="P2044" s="190">
        <f>O2044*H2044</f>
        <v>0</v>
      </c>
      <c r="Q2044" s="190">
        <v>6.1999999999999998E-3</v>
      </c>
      <c r="R2044" s="190">
        <f>Q2044*H2044</f>
        <v>0.15543399999999999</v>
      </c>
      <c r="S2044" s="190">
        <v>0</v>
      </c>
      <c r="T2044" s="191">
        <f>S2044*H2044</f>
        <v>0</v>
      </c>
      <c r="U2044" s="34"/>
      <c r="V2044" s="34"/>
      <c r="W2044" s="34"/>
      <c r="X2044" s="34"/>
      <c r="Y2044" s="34"/>
      <c r="Z2044" s="34"/>
      <c r="AA2044" s="34"/>
      <c r="AB2044" s="34"/>
      <c r="AC2044" s="34"/>
      <c r="AD2044" s="34"/>
      <c r="AE2044" s="34"/>
      <c r="AR2044" s="192" t="s">
        <v>234</v>
      </c>
      <c r="AT2044" s="192" t="s">
        <v>152</v>
      </c>
      <c r="AU2044" s="192" t="s">
        <v>84</v>
      </c>
      <c r="AY2044" s="17" t="s">
        <v>150</v>
      </c>
      <c r="BE2044" s="193">
        <f>IF(N2044="základní",J2044,0)</f>
        <v>0</v>
      </c>
      <c r="BF2044" s="193">
        <f>IF(N2044="snížená",J2044,0)</f>
        <v>0</v>
      </c>
      <c r="BG2044" s="193">
        <f>IF(N2044="zákl. přenesená",J2044,0)</f>
        <v>0</v>
      </c>
      <c r="BH2044" s="193">
        <f>IF(N2044="sníž. přenesená",J2044,0)</f>
        <v>0</v>
      </c>
      <c r="BI2044" s="193">
        <f>IF(N2044="nulová",J2044,0)</f>
        <v>0</v>
      </c>
      <c r="BJ2044" s="17" t="s">
        <v>82</v>
      </c>
      <c r="BK2044" s="193">
        <f>ROUND(I2044*H2044,2)</f>
        <v>0</v>
      </c>
      <c r="BL2044" s="17" t="s">
        <v>234</v>
      </c>
      <c r="BM2044" s="192" t="s">
        <v>2973</v>
      </c>
    </row>
    <row r="2045" spans="1:65" s="13" customFormat="1" ht="11.25">
      <c r="B2045" s="194"/>
      <c r="C2045" s="195"/>
      <c r="D2045" s="196" t="s">
        <v>162</v>
      </c>
      <c r="E2045" s="197" t="s">
        <v>1</v>
      </c>
      <c r="F2045" s="198" t="s">
        <v>716</v>
      </c>
      <c r="G2045" s="195"/>
      <c r="H2045" s="197" t="s">
        <v>1</v>
      </c>
      <c r="I2045" s="199"/>
      <c r="J2045" s="195"/>
      <c r="K2045" s="195"/>
      <c r="L2045" s="200"/>
      <c r="M2045" s="201"/>
      <c r="N2045" s="202"/>
      <c r="O2045" s="202"/>
      <c r="P2045" s="202"/>
      <c r="Q2045" s="202"/>
      <c r="R2045" s="202"/>
      <c r="S2045" s="202"/>
      <c r="T2045" s="203"/>
      <c r="AT2045" s="204" t="s">
        <v>162</v>
      </c>
      <c r="AU2045" s="204" t="s">
        <v>84</v>
      </c>
      <c r="AV2045" s="13" t="s">
        <v>82</v>
      </c>
      <c r="AW2045" s="13" t="s">
        <v>32</v>
      </c>
      <c r="AX2045" s="13" t="s">
        <v>77</v>
      </c>
      <c r="AY2045" s="204" t="s">
        <v>150</v>
      </c>
    </row>
    <row r="2046" spans="1:65" s="14" customFormat="1" ht="11.25">
      <c r="B2046" s="205"/>
      <c r="C2046" s="206"/>
      <c r="D2046" s="196" t="s">
        <v>162</v>
      </c>
      <c r="E2046" s="207" t="s">
        <v>1</v>
      </c>
      <c r="F2046" s="208" t="s">
        <v>2947</v>
      </c>
      <c r="G2046" s="206"/>
      <c r="H2046" s="209">
        <v>25.07</v>
      </c>
      <c r="I2046" s="210"/>
      <c r="J2046" s="206"/>
      <c r="K2046" s="206"/>
      <c r="L2046" s="211"/>
      <c r="M2046" s="212"/>
      <c r="N2046" s="213"/>
      <c r="O2046" s="213"/>
      <c r="P2046" s="213"/>
      <c r="Q2046" s="213"/>
      <c r="R2046" s="213"/>
      <c r="S2046" s="213"/>
      <c r="T2046" s="214"/>
      <c r="AT2046" s="215" t="s">
        <v>162</v>
      </c>
      <c r="AU2046" s="215" t="s">
        <v>84</v>
      </c>
      <c r="AV2046" s="14" t="s">
        <v>84</v>
      </c>
      <c r="AW2046" s="14" t="s">
        <v>32</v>
      </c>
      <c r="AX2046" s="14" t="s">
        <v>82</v>
      </c>
      <c r="AY2046" s="215" t="s">
        <v>150</v>
      </c>
    </row>
    <row r="2047" spans="1:65" s="2" customFormat="1" ht="24.2" customHeight="1">
      <c r="A2047" s="34"/>
      <c r="B2047" s="35"/>
      <c r="C2047" s="181" t="s">
        <v>2974</v>
      </c>
      <c r="D2047" s="181" t="s">
        <v>152</v>
      </c>
      <c r="E2047" s="182" t="s">
        <v>2975</v>
      </c>
      <c r="F2047" s="183" t="s">
        <v>2976</v>
      </c>
      <c r="G2047" s="184" t="s">
        <v>155</v>
      </c>
      <c r="H2047" s="185">
        <v>317.22000000000003</v>
      </c>
      <c r="I2047" s="186"/>
      <c r="J2047" s="187">
        <f>ROUND(I2047*H2047,2)</f>
        <v>0</v>
      </c>
      <c r="K2047" s="183" t="s">
        <v>156</v>
      </c>
      <c r="L2047" s="39"/>
      <c r="M2047" s="188" t="s">
        <v>1</v>
      </c>
      <c r="N2047" s="189" t="s">
        <v>42</v>
      </c>
      <c r="O2047" s="71"/>
      <c r="P2047" s="190">
        <f>O2047*H2047</f>
        <v>0</v>
      </c>
      <c r="Q2047" s="190">
        <v>0</v>
      </c>
      <c r="R2047" s="190">
        <f>Q2047*H2047</f>
        <v>0</v>
      </c>
      <c r="S2047" s="190">
        <v>2.5000000000000001E-3</v>
      </c>
      <c r="T2047" s="191">
        <f>S2047*H2047</f>
        <v>0.79305000000000003</v>
      </c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4"/>
      <c r="AE2047" s="34"/>
      <c r="AR2047" s="192" t="s">
        <v>234</v>
      </c>
      <c r="AT2047" s="192" t="s">
        <v>152</v>
      </c>
      <c r="AU2047" s="192" t="s">
        <v>84</v>
      </c>
      <c r="AY2047" s="17" t="s">
        <v>150</v>
      </c>
      <c r="BE2047" s="193">
        <f>IF(N2047="základní",J2047,0)</f>
        <v>0</v>
      </c>
      <c r="BF2047" s="193">
        <f>IF(N2047="snížená",J2047,0)</f>
        <v>0</v>
      </c>
      <c r="BG2047" s="193">
        <f>IF(N2047="zákl. přenesená",J2047,0)</f>
        <v>0</v>
      </c>
      <c r="BH2047" s="193">
        <f>IF(N2047="sníž. přenesená",J2047,0)</f>
        <v>0</v>
      </c>
      <c r="BI2047" s="193">
        <f>IF(N2047="nulová",J2047,0)</f>
        <v>0</v>
      </c>
      <c r="BJ2047" s="17" t="s">
        <v>82</v>
      </c>
      <c r="BK2047" s="193">
        <f>ROUND(I2047*H2047,2)</f>
        <v>0</v>
      </c>
      <c r="BL2047" s="17" t="s">
        <v>234</v>
      </c>
      <c r="BM2047" s="192" t="s">
        <v>2977</v>
      </c>
    </row>
    <row r="2048" spans="1:65" s="13" customFormat="1" ht="11.25">
      <c r="B2048" s="194"/>
      <c r="C2048" s="195"/>
      <c r="D2048" s="196" t="s">
        <v>162</v>
      </c>
      <c r="E2048" s="197" t="s">
        <v>1</v>
      </c>
      <c r="F2048" s="198" t="s">
        <v>2941</v>
      </c>
      <c r="G2048" s="195"/>
      <c r="H2048" s="197" t="s">
        <v>1</v>
      </c>
      <c r="I2048" s="199"/>
      <c r="J2048" s="195"/>
      <c r="K2048" s="195"/>
      <c r="L2048" s="200"/>
      <c r="M2048" s="201"/>
      <c r="N2048" s="202"/>
      <c r="O2048" s="202"/>
      <c r="P2048" s="202"/>
      <c r="Q2048" s="202"/>
      <c r="R2048" s="202"/>
      <c r="S2048" s="202"/>
      <c r="T2048" s="203"/>
      <c r="AT2048" s="204" t="s">
        <v>162</v>
      </c>
      <c r="AU2048" s="204" t="s">
        <v>84</v>
      </c>
      <c r="AV2048" s="13" t="s">
        <v>82</v>
      </c>
      <c r="AW2048" s="13" t="s">
        <v>32</v>
      </c>
      <c r="AX2048" s="13" t="s">
        <v>77</v>
      </c>
      <c r="AY2048" s="204" t="s">
        <v>150</v>
      </c>
    </row>
    <row r="2049" spans="2:51" s="14" customFormat="1" ht="11.25">
      <c r="B2049" s="205"/>
      <c r="C2049" s="206"/>
      <c r="D2049" s="196" t="s">
        <v>162</v>
      </c>
      <c r="E2049" s="207" t="s">
        <v>1</v>
      </c>
      <c r="F2049" s="208" t="s">
        <v>904</v>
      </c>
      <c r="G2049" s="206"/>
      <c r="H2049" s="209">
        <v>15.93</v>
      </c>
      <c r="I2049" s="210"/>
      <c r="J2049" s="206"/>
      <c r="K2049" s="206"/>
      <c r="L2049" s="211"/>
      <c r="M2049" s="212"/>
      <c r="N2049" s="213"/>
      <c r="O2049" s="213"/>
      <c r="P2049" s="213"/>
      <c r="Q2049" s="213"/>
      <c r="R2049" s="213"/>
      <c r="S2049" s="213"/>
      <c r="T2049" s="214"/>
      <c r="AT2049" s="215" t="s">
        <v>162</v>
      </c>
      <c r="AU2049" s="215" t="s">
        <v>84</v>
      </c>
      <c r="AV2049" s="14" t="s">
        <v>84</v>
      </c>
      <c r="AW2049" s="14" t="s">
        <v>32</v>
      </c>
      <c r="AX2049" s="14" t="s">
        <v>77</v>
      </c>
      <c r="AY2049" s="215" t="s">
        <v>150</v>
      </c>
    </row>
    <row r="2050" spans="2:51" s="13" customFormat="1" ht="11.25">
      <c r="B2050" s="194"/>
      <c r="C2050" s="195"/>
      <c r="D2050" s="196" t="s">
        <v>162</v>
      </c>
      <c r="E2050" s="197" t="s">
        <v>1</v>
      </c>
      <c r="F2050" s="198" t="s">
        <v>2942</v>
      </c>
      <c r="G2050" s="195"/>
      <c r="H2050" s="197" t="s">
        <v>1</v>
      </c>
      <c r="I2050" s="199"/>
      <c r="J2050" s="195"/>
      <c r="K2050" s="195"/>
      <c r="L2050" s="200"/>
      <c r="M2050" s="201"/>
      <c r="N2050" s="202"/>
      <c r="O2050" s="202"/>
      <c r="P2050" s="202"/>
      <c r="Q2050" s="202"/>
      <c r="R2050" s="202"/>
      <c r="S2050" s="202"/>
      <c r="T2050" s="203"/>
      <c r="AT2050" s="204" t="s">
        <v>162</v>
      </c>
      <c r="AU2050" s="204" t="s">
        <v>84</v>
      </c>
      <c r="AV2050" s="13" t="s">
        <v>82</v>
      </c>
      <c r="AW2050" s="13" t="s">
        <v>32</v>
      </c>
      <c r="AX2050" s="13" t="s">
        <v>77</v>
      </c>
      <c r="AY2050" s="204" t="s">
        <v>150</v>
      </c>
    </row>
    <row r="2051" spans="2:51" s="14" customFormat="1" ht="11.25">
      <c r="B2051" s="205"/>
      <c r="C2051" s="206"/>
      <c r="D2051" s="196" t="s">
        <v>162</v>
      </c>
      <c r="E2051" s="207" t="s">
        <v>1</v>
      </c>
      <c r="F2051" s="208" t="s">
        <v>910</v>
      </c>
      <c r="G2051" s="206"/>
      <c r="H2051" s="209">
        <v>16.34</v>
      </c>
      <c r="I2051" s="210"/>
      <c r="J2051" s="206"/>
      <c r="K2051" s="206"/>
      <c r="L2051" s="211"/>
      <c r="M2051" s="212"/>
      <c r="N2051" s="213"/>
      <c r="O2051" s="213"/>
      <c r="P2051" s="213"/>
      <c r="Q2051" s="213"/>
      <c r="R2051" s="213"/>
      <c r="S2051" s="213"/>
      <c r="T2051" s="214"/>
      <c r="AT2051" s="215" t="s">
        <v>162</v>
      </c>
      <c r="AU2051" s="215" t="s">
        <v>84</v>
      </c>
      <c r="AV2051" s="14" t="s">
        <v>84</v>
      </c>
      <c r="AW2051" s="14" t="s">
        <v>32</v>
      </c>
      <c r="AX2051" s="14" t="s">
        <v>77</v>
      </c>
      <c r="AY2051" s="215" t="s">
        <v>150</v>
      </c>
    </row>
    <row r="2052" spans="2:51" s="13" customFormat="1" ht="11.25">
      <c r="B2052" s="194"/>
      <c r="C2052" s="195"/>
      <c r="D2052" s="196" t="s">
        <v>162</v>
      </c>
      <c r="E2052" s="197" t="s">
        <v>1</v>
      </c>
      <c r="F2052" s="198" t="s">
        <v>257</v>
      </c>
      <c r="G2052" s="195"/>
      <c r="H2052" s="197" t="s">
        <v>1</v>
      </c>
      <c r="I2052" s="199"/>
      <c r="J2052" s="195"/>
      <c r="K2052" s="195"/>
      <c r="L2052" s="200"/>
      <c r="M2052" s="201"/>
      <c r="N2052" s="202"/>
      <c r="O2052" s="202"/>
      <c r="P2052" s="202"/>
      <c r="Q2052" s="202"/>
      <c r="R2052" s="202"/>
      <c r="S2052" s="202"/>
      <c r="T2052" s="203"/>
      <c r="AT2052" s="204" t="s">
        <v>162</v>
      </c>
      <c r="AU2052" s="204" t="s">
        <v>84</v>
      </c>
      <c r="AV2052" s="13" t="s">
        <v>82</v>
      </c>
      <c r="AW2052" s="13" t="s">
        <v>32</v>
      </c>
      <c r="AX2052" s="13" t="s">
        <v>77</v>
      </c>
      <c r="AY2052" s="204" t="s">
        <v>150</v>
      </c>
    </row>
    <row r="2053" spans="2:51" s="14" customFormat="1" ht="11.25">
      <c r="B2053" s="205"/>
      <c r="C2053" s="206"/>
      <c r="D2053" s="196" t="s">
        <v>162</v>
      </c>
      <c r="E2053" s="207" t="s">
        <v>1</v>
      </c>
      <c r="F2053" s="208" t="s">
        <v>1300</v>
      </c>
      <c r="G2053" s="206"/>
      <c r="H2053" s="209">
        <v>10.18</v>
      </c>
      <c r="I2053" s="210"/>
      <c r="J2053" s="206"/>
      <c r="K2053" s="206"/>
      <c r="L2053" s="211"/>
      <c r="M2053" s="212"/>
      <c r="N2053" s="213"/>
      <c r="O2053" s="213"/>
      <c r="P2053" s="213"/>
      <c r="Q2053" s="213"/>
      <c r="R2053" s="213"/>
      <c r="S2053" s="213"/>
      <c r="T2053" s="214"/>
      <c r="AT2053" s="215" t="s">
        <v>162</v>
      </c>
      <c r="AU2053" s="215" t="s">
        <v>84</v>
      </c>
      <c r="AV2053" s="14" t="s">
        <v>84</v>
      </c>
      <c r="AW2053" s="14" t="s">
        <v>32</v>
      </c>
      <c r="AX2053" s="14" t="s">
        <v>77</v>
      </c>
      <c r="AY2053" s="215" t="s">
        <v>150</v>
      </c>
    </row>
    <row r="2054" spans="2:51" s="13" customFormat="1" ht="11.25">
      <c r="B2054" s="194"/>
      <c r="C2054" s="195"/>
      <c r="D2054" s="196" t="s">
        <v>162</v>
      </c>
      <c r="E2054" s="197" t="s">
        <v>1</v>
      </c>
      <c r="F2054" s="198" t="s">
        <v>704</v>
      </c>
      <c r="G2054" s="195"/>
      <c r="H2054" s="197" t="s">
        <v>1</v>
      </c>
      <c r="I2054" s="199"/>
      <c r="J2054" s="195"/>
      <c r="K2054" s="195"/>
      <c r="L2054" s="200"/>
      <c r="M2054" s="201"/>
      <c r="N2054" s="202"/>
      <c r="O2054" s="202"/>
      <c r="P2054" s="202"/>
      <c r="Q2054" s="202"/>
      <c r="R2054" s="202"/>
      <c r="S2054" s="202"/>
      <c r="T2054" s="203"/>
      <c r="AT2054" s="204" t="s">
        <v>162</v>
      </c>
      <c r="AU2054" s="204" t="s">
        <v>84</v>
      </c>
      <c r="AV2054" s="13" t="s">
        <v>82</v>
      </c>
      <c r="AW2054" s="13" t="s">
        <v>32</v>
      </c>
      <c r="AX2054" s="13" t="s">
        <v>77</v>
      </c>
      <c r="AY2054" s="204" t="s">
        <v>150</v>
      </c>
    </row>
    <row r="2055" spans="2:51" s="14" customFormat="1" ht="11.25">
      <c r="B2055" s="205"/>
      <c r="C2055" s="206"/>
      <c r="D2055" s="196" t="s">
        <v>162</v>
      </c>
      <c r="E2055" s="207" t="s">
        <v>1</v>
      </c>
      <c r="F2055" s="208" t="s">
        <v>735</v>
      </c>
      <c r="G2055" s="206"/>
      <c r="H2055" s="209">
        <v>82.99</v>
      </c>
      <c r="I2055" s="210"/>
      <c r="J2055" s="206"/>
      <c r="K2055" s="206"/>
      <c r="L2055" s="211"/>
      <c r="M2055" s="212"/>
      <c r="N2055" s="213"/>
      <c r="O2055" s="213"/>
      <c r="P2055" s="213"/>
      <c r="Q2055" s="213"/>
      <c r="R2055" s="213"/>
      <c r="S2055" s="213"/>
      <c r="T2055" s="214"/>
      <c r="AT2055" s="215" t="s">
        <v>162</v>
      </c>
      <c r="AU2055" s="215" t="s">
        <v>84</v>
      </c>
      <c r="AV2055" s="14" t="s">
        <v>84</v>
      </c>
      <c r="AW2055" s="14" t="s">
        <v>32</v>
      </c>
      <c r="AX2055" s="14" t="s">
        <v>77</v>
      </c>
      <c r="AY2055" s="215" t="s">
        <v>150</v>
      </c>
    </row>
    <row r="2056" spans="2:51" s="13" customFormat="1" ht="11.25">
      <c r="B2056" s="194"/>
      <c r="C2056" s="195"/>
      <c r="D2056" s="196" t="s">
        <v>162</v>
      </c>
      <c r="E2056" s="197" t="s">
        <v>1</v>
      </c>
      <c r="F2056" s="198" t="s">
        <v>708</v>
      </c>
      <c r="G2056" s="195"/>
      <c r="H2056" s="197" t="s">
        <v>1</v>
      </c>
      <c r="I2056" s="199"/>
      <c r="J2056" s="195"/>
      <c r="K2056" s="195"/>
      <c r="L2056" s="200"/>
      <c r="M2056" s="201"/>
      <c r="N2056" s="202"/>
      <c r="O2056" s="202"/>
      <c r="P2056" s="202"/>
      <c r="Q2056" s="202"/>
      <c r="R2056" s="202"/>
      <c r="S2056" s="202"/>
      <c r="T2056" s="203"/>
      <c r="AT2056" s="204" t="s">
        <v>162</v>
      </c>
      <c r="AU2056" s="204" t="s">
        <v>84</v>
      </c>
      <c r="AV2056" s="13" t="s">
        <v>82</v>
      </c>
      <c r="AW2056" s="13" t="s">
        <v>32</v>
      </c>
      <c r="AX2056" s="13" t="s">
        <v>77</v>
      </c>
      <c r="AY2056" s="204" t="s">
        <v>150</v>
      </c>
    </row>
    <row r="2057" spans="2:51" s="14" customFormat="1" ht="11.25">
      <c r="B2057" s="205"/>
      <c r="C2057" s="206"/>
      <c r="D2057" s="196" t="s">
        <v>162</v>
      </c>
      <c r="E2057" s="207" t="s">
        <v>1</v>
      </c>
      <c r="F2057" s="208" t="s">
        <v>741</v>
      </c>
      <c r="G2057" s="206"/>
      <c r="H2057" s="209">
        <v>9.08</v>
      </c>
      <c r="I2057" s="210"/>
      <c r="J2057" s="206"/>
      <c r="K2057" s="206"/>
      <c r="L2057" s="211"/>
      <c r="M2057" s="212"/>
      <c r="N2057" s="213"/>
      <c r="O2057" s="213"/>
      <c r="P2057" s="213"/>
      <c r="Q2057" s="213"/>
      <c r="R2057" s="213"/>
      <c r="S2057" s="213"/>
      <c r="T2057" s="214"/>
      <c r="AT2057" s="215" t="s">
        <v>162</v>
      </c>
      <c r="AU2057" s="215" t="s">
        <v>84</v>
      </c>
      <c r="AV2057" s="14" t="s">
        <v>84</v>
      </c>
      <c r="AW2057" s="14" t="s">
        <v>32</v>
      </c>
      <c r="AX2057" s="14" t="s">
        <v>77</v>
      </c>
      <c r="AY2057" s="215" t="s">
        <v>150</v>
      </c>
    </row>
    <row r="2058" spans="2:51" s="13" customFormat="1" ht="11.25">
      <c r="B2058" s="194"/>
      <c r="C2058" s="195"/>
      <c r="D2058" s="196" t="s">
        <v>162</v>
      </c>
      <c r="E2058" s="197" t="s">
        <v>1</v>
      </c>
      <c r="F2058" s="198" t="s">
        <v>710</v>
      </c>
      <c r="G2058" s="195"/>
      <c r="H2058" s="197" t="s">
        <v>1</v>
      </c>
      <c r="I2058" s="199"/>
      <c r="J2058" s="195"/>
      <c r="K2058" s="195"/>
      <c r="L2058" s="200"/>
      <c r="M2058" s="201"/>
      <c r="N2058" s="202"/>
      <c r="O2058" s="202"/>
      <c r="P2058" s="202"/>
      <c r="Q2058" s="202"/>
      <c r="R2058" s="202"/>
      <c r="S2058" s="202"/>
      <c r="T2058" s="203"/>
      <c r="AT2058" s="204" t="s">
        <v>162</v>
      </c>
      <c r="AU2058" s="204" t="s">
        <v>84</v>
      </c>
      <c r="AV2058" s="13" t="s">
        <v>82</v>
      </c>
      <c r="AW2058" s="13" t="s">
        <v>32</v>
      </c>
      <c r="AX2058" s="13" t="s">
        <v>77</v>
      </c>
      <c r="AY2058" s="204" t="s">
        <v>150</v>
      </c>
    </row>
    <row r="2059" spans="2:51" s="14" customFormat="1" ht="11.25">
      <c r="B2059" s="205"/>
      <c r="C2059" s="206"/>
      <c r="D2059" s="196" t="s">
        <v>162</v>
      </c>
      <c r="E2059" s="207" t="s">
        <v>1</v>
      </c>
      <c r="F2059" s="208" t="s">
        <v>742</v>
      </c>
      <c r="G2059" s="206"/>
      <c r="H2059" s="209">
        <v>16.600000000000001</v>
      </c>
      <c r="I2059" s="210"/>
      <c r="J2059" s="206"/>
      <c r="K2059" s="206"/>
      <c r="L2059" s="211"/>
      <c r="M2059" s="212"/>
      <c r="N2059" s="213"/>
      <c r="O2059" s="213"/>
      <c r="P2059" s="213"/>
      <c r="Q2059" s="213"/>
      <c r="R2059" s="213"/>
      <c r="S2059" s="213"/>
      <c r="T2059" s="214"/>
      <c r="AT2059" s="215" t="s">
        <v>162</v>
      </c>
      <c r="AU2059" s="215" t="s">
        <v>84</v>
      </c>
      <c r="AV2059" s="14" t="s">
        <v>84</v>
      </c>
      <c r="AW2059" s="14" t="s">
        <v>32</v>
      </c>
      <c r="AX2059" s="14" t="s">
        <v>77</v>
      </c>
      <c r="AY2059" s="215" t="s">
        <v>150</v>
      </c>
    </row>
    <row r="2060" spans="2:51" s="13" customFormat="1" ht="11.25">
      <c r="B2060" s="194"/>
      <c r="C2060" s="195"/>
      <c r="D2060" s="196" t="s">
        <v>162</v>
      </c>
      <c r="E2060" s="197" t="s">
        <v>1</v>
      </c>
      <c r="F2060" s="198" t="s">
        <v>714</v>
      </c>
      <c r="G2060" s="195"/>
      <c r="H2060" s="197" t="s">
        <v>1</v>
      </c>
      <c r="I2060" s="199"/>
      <c r="J2060" s="195"/>
      <c r="K2060" s="195"/>
      <c r="L2060" s="200"/>
      <c r="M2060" s="201"/>
      <c r="N2060" s="202"/>
      <c r="O2060" s="202"/>
      <c r="P2060" s="202"/>
      <c r="Q2060" s="202"/>
      <c r="R2060" s="202"/>
      <c r="S2060" s="202"/>
      <c r="T2060" s="203"/>
      <c r="AT2060" s="204" t="s">
        <v>162</v>
      </c>
      <c r="AU2060" s="204" t="s">
        <v>84</v>
      </c>
      <c r="AV2060" s="13" t="s">
        <v>82</v>
      </c>
      <c r="AW2060" s="13" t="s">
        <v>32</v>
      </c>
      <c r="AX2060" s="13" t="s">
        <v>77</v>
      </c>
      <c r="AY2060" s="204" t="s">
        <v>150</v>
      </c>
    </row>
    <row r="2061" spans="2:51" s="14" customFormat="1" ht="11.25">
      <c r="B2061" s="205"/>
      <c r="C2061" s="206"/>
      <c r="D2061" s="196" t="s">
        <v>162</v>
      </c>
      <c r="E2061" s="207" t="s">
        <v>1</v>
      </c>
      <c r="F2061" s="208" t="s">
        <v>744</v>
      </c>
      <c r="G2061" s="206"/>
      <c r="H2061" s="209">
        <v>135.83000000000001</v>
      </c>
      <c r="I2061" s="210"/>
      <c r="J2061" s="206"/>
      <c r="K2061" s="206"/>
      <c r="L2061" s="211"/>
      <c r="M2061" s="212"/>
      <c r="N2061" s="213"/>
      <c r="O2061" s="213"/>
      <c r="P2061" s="213"/>
      <c r="Q2061" s="213"/>
      <c r="R2061" s="213"/>
      <c r="S2061" s="213"/>
      <c r="T2061" s="214"/>
      <c r="AT2061" s="215" t="s">
        <v>162</v>
      </c>
      <c r="AU2061" s="215" t="s">
        <v>84</v>
      </c>
      <c r="AV2061" s="14" t="s">
        <v>84</v>
      </c>
      <c r="AW2061" s="14" t="s">
        <v>32</v>
      </c>
      <c r="AX2061" s="14" t="s">
        <v>77</v>
      </c>
      <c r="AY2061" s="215" t="s">
        <v>150</v>
      </c>
    </row>
    <row r="2062" spans="2:51" s="13" customFormat="1" ht="11.25">
      <c r="B2062" s="194"/>
      <c r="C2062" s="195"/>
      <c r="D2062" s="196" t="s">
        <v>162</v>
      </c>
      <c r="E2062" s="197" t="s">
        <v>1</v>
      </c>
      <c r="F2062" s="198" t="s">
        <v>716</v>
      </c>
      <c r="G2062" s="195"/>
      <c r="H2062" s="197" t="s">
        <v>1</v>
      </c>
      <c r="I2062" s="199"/>
      <c r="J2062" s="195"/>
      <c r="K2062" s="195"/>
      <c r="L2062" s="200"/>
      <c r="M2062" s="201"/>
      <c r="N2062" s="202"/>
      <c r="O2062" s="202"/>
      <c r="P2062" s="202"/>
      <c r="Q2062" s="202"/>
      <c r="R2062" s="202"/>
      <c r="S2062" s="202"/>
      <c r="T2062" s="203"/>
      <c r="AT2062" s="204" t="s">
        <v>162</v>
      </c>
      <c r="AU2062" s="204" t="s">
        <v>84</v>
      </c>
      <c r="AV2062" s="13" t="s">
        <v>82</v>
      </c>
      <c r="AW2062" s="13" t="s">
        <v>32</v>
      </c>
      <c r="AX2062" s="13" t="s">
        <v>77</v>
      </c>
      <c r="AY2062" s="204" t="s">
        <v>150</v>
      </c>
    </row>
    <row r="2063" spans="2:51" s="14" customFormat="1" ht="11.25">
      <c r="B2063" s="205"/>
      <c r="C2063" s="206"/>
      <c r="D2063" s="196" t="s">
        <v>162</v>
      </c>
      <c r="E2063" s="207" t="s">
        <v>1</v>
      </c>
      <c r="F2063" s="208" t="s">
        <v>2423</v>
      </c>
      <c r="G2063" s="206"/>
      <c r="H2063" s="209">
        <v>30.27</v>
      </c>
      <c r="I2063" s="210"/>
      <c r="J2063" s="206"/>
      <c r="K2063" s="206"/>
      <c r="L2063" s="211"/>
      <c r="M2063" s="212"/>
      <c r="N2063" s="213"/>
      <c r="O2063" s="213"/>
      <c r="P2063" s="213"/>
      <c r="Q2063" s="213"/>
      <c r="R2063" s="213"/>
      <c r="S2063" s="213"/>
      <c r="T2063" s="214"/>
      <c r="AT2063" s="215" t="s">
        <v>162</v>
      </c>
      <c r="AU2063" s="215" t="s">
        <v>84</v>
      </c>
      <c r="AV2063" s="14" t="s">
        <v>84</v>
      </c>
      <c r="AW2063" s="14" t="s">
        <v>32</v>
      </c>
      <c r="AX2063" s="14" t="s">
        <v>77</v>
      </c>
      <c r="AY2063" s="215" t="s">
        <v>150</v>
      </c>
    </row>
    <row r="2064" spans="2:51" s="15" customFormat="1" ht="11.25">
      <c r="B2064" s="216"/>
      <c r="C2064" s="217"/>
      <c r="D2064" s="196" t="s">
        <v>162</v>
      </c>
      <c r="E2064" s="218" t="s">
        <v>1</v>
      </c>
      <c r="F2064" s="219" t="s">
        <v>166</v>
      </c>
      <c r="G2064" s="217"/>
      <c r="H2064" s="220">
        <v>317.22000000000003</v>
      </c>
      <c r="I2064" s="221"/>
      <c r="J2064" s="217"/>
      <c r="K2064" s="217"/>
      <c r="L2064" s="222"/>
      <c r="M2064" s="223"/>
      <c r="N2064" s="224"/>
      <c r="O2064" s="224"/>
      <c r="P2064" s="224"/>
      <c r="Q2064" s="224"/>
      <c r="R2064" s="224"/>
      <c r="S2064" s="224"/>
      <c r="T2064" s="225"/>
      <c r="AT2064" s="226" t="s">
        <v>162</v>
      </c>
      <c r="AU2064" s="226" t="s">
        <v>84</v>
      </c>
      <c r="AV2064" s="15" t="s">
        <v>157</v>
      </c>
      <c r="AW2064" s="15" t="s">
        <v>32</v>
      </c>
      <c r="AX2064" s="15" t="s">
        <v>82</v>
      </c>
      <c r="AY2064" s="226" t="s">
        <v>150</v>
      </c>
    </row>
    <row r="2065" spans="1:65" s="2" customFormat="1" ht="24.2" customHeight="1">
      <c r="A2065" s="34"/>
      <c r="B2065" s="35"/>
      <c r="C2065" s="181" t="s">
        <v>2978</v>
      </c>
      <c r="D2065" s="181" t="s">
        <v>152</v>
      </c>
      <c r="E2065" s="182" t="s">
        <v>2979</v>
      </c>
      <c r="F2065" s="183" t="s">
        <v>2980</v>
      </c>
      <c r="G2065" s="184" t="s">
        <v>155</v>
      </c>
      <c r="H2065" s="185">
        <v>248.97</v>
      </c>
      <c r="I2065" s="186"/>
      <c r="J2065" s="187">
        <f>ROUND(I2065*H2065,2)</f>
        <v>0</v>
      </c>
      <c r="K2065" s="183" t="s">
        <v>156</v>
      </c>
      <c r="L2065" s="39"/>
      <c r="M2065" s="188" t="s">
        <v>1</v>
      </c>
      <c r="N2065" s="189" t="s">
        <v>42</v>
      </c>
      <c r="O2065" s="71"/>
      <c r="P2065" s="190">
        <f>O2065*H2065</f>
        <v>0</v>
      </c>
      <c r="Q2065" s="190">
        <v>0</v>
      </c>
      <c r="R2065" s="190">
        <f>Q2065*H2065</f>
        <v>0</v>
      </c>
      <c r="S2065" s="190">
        <v>3.0000000000000001E-3</v>
      </c>
      <c r="T2065" s="191">
        <f>S2065*H2065</f>
        <v>0.74690999999999996</v>
      </c>
      <c r="U2065" s="34"/>
      <c r="V2065" s="34"/>
      <c r="W2065" s="34"/>
      <c r="X2065" s="34"/>
      <c r="Y2065" s="34"/>
      <c r="Z2065" s="34"/>
      <c r="AA2065" s="34"/>
      <c r="AB2065" s="34"/>
      <c r="AC2065" s="34"/>
      <c r="AD2065" s="34"/>
      <c r="AE2065" s="34"/>
      <c r="AR2065" s="192" t="s">
        <v>234</v>
      </c>
      <c r="AT2065" s="192" t="s">
        <v>152</v>
      </c>
      <c r="AU2065" s="192" t="s">
        <v>84</v>
      </c>
      <c r="AY2065" s="17" t="s">
        <v>150</v>
      </c>
      <c r="BE2065" s="193">
        <f>IF(N2065="základní",J2065,0)</f>
        <v>0</v>
      </c>
      <c r="BF2065" s="193">
        <f>IF(N2065="snížená",J2065,0)</f>
        <v>0</v>
      </c>
      <c r="BG2065" s="193">
        <f>IF(N2065="zákl. přenesená",J2065,0)</f>
        <v>0</v>
      </c>
      <c r="BH2065" s="193">
        <f>IF(N2065="sníž. přenesená",J2065,0)</f>
        <v>0</v>
      </c>
      <c r="BI2065" s="193">
        <f>IF(N2065="nulová",J2065,0)</f>
        <v>0</v>
      </c>
      <c r="BJ2065" s="17" t="s">
        <v>82</v>
      </c>
      <c r="BK2065" s="193">
        <f>ROUND(I2065*H2065,2)</f>
        <v>0</v>
      </c>
      <c r="BL2065" s="17" t="s">
        <v>234</v>
      </c>
      <c r="BM2065" s="192" t="s">
        <v>2981</v>
      </c>
    </row>
    <row r="2066" spans="1:65" s="13" customFormat="1" ht="11.25">
      <c r="B2066" s="194"/>
      <c r="C2066" s="195"/>
      <c r="D2066" s="196" t="s">
        <v>162</v>
      </c>
      <c r="E2066" s="197" t="s">
        <v>1</v>
      </c>
      <c r="F2066" s="198" t="s">
        <v>704</v>
      </c>
      <c r="G2066" s="195"/>
      <c r="H2066" s="197" t="s">
        <v>1</v>
      </c>
      <c r="I2066" s="199"/>
      <c r="J2066" s="195"/>
      <c r="K2066" s="195"/>
      <c r="L2066" s="200"/>
      <c r="M2066" s="201"/>
      <c r="N2066" s="202"/>
      <c r="O2066" s="202"/>
      <c r="P2066" s="202"/>
      <c r="Q2066" s="202"/>
      <c r="R2066" s="202"/>
      <c r="S2066" s="202"/>
      <c r="T2066" s="203"/>
      <c r="AT2066" s="204" t="s">
        <v>162</v>
      </c>
      <c r="AU2066" s="204" t="s">
        <v>84</v>
      </c>
      <c r="AV2066" s="13" t="s">
        <v>82</v>
      </c>
      <c r="AW2066" s="13" t="s">
        <v>32</v>
      </c>
      <c r="AX2066" s="13" t="s">
        <v>77</v>
      </c>
      <c r="AY2066" s="204" t="s">
        <v>150</v>
      </c>
    </row>
    <row r="2067" spans="1:65" s="14" customFormat="1" ht="11.25">
      <c r="B2067" s="205"/>
      <c r="C2067" s="206"/>
      <c r="D2067" s="196" t="s">
        <v>162</v>
      </c>
      <c r="E2067" s="207" t="s">
        <v>1</v>
      </c>
      <c r="F2067" s="208" t="s">
        <v>2982</v>
      </c>
      <c r="G2067" s="206"/>
      <c r="H2067" s="209">
        <v>248.97</v>
      </c>
      <c r="I2067" s="210"/>
      <c r="J2067" s="206"/>
      <c r="K2067" s="206"/>
      <c r="L2067" s="211"/>
      <c r="M2067" s="212"/>
      <c r="N2067" s="213"/>
      <c r="O2067" s="213"/>
      <c r="P2067" s="213"/>
      <c r="Q2067" s="213"/>
      <c r="R2067" s="213"/>
      <c r="S2067" s="213"/>
      <c r="T2067" s="214"/>
      <c r="AT2067" s="215" t="s">
        <v>162</v>
      </c>
      <c r="AU2067" s="215" t="s">
        <v>84</v>
      </c>
      <c r="AV2067" s="14" t="s">
        <v>84</v>
      </c>
      <c r="AW2067" s="14" t="s">
        <v>32</v>
      </c>
      <c r="AX2067" s="14" t="s">
        <v>82</v>
      </c>
      <c r="AY2067" s="215" t="s">
        <v>150</v>
      </c>
    </row>
    <row r="2068" spans="1:65" s="2" customFormat="1" ht="21.75" customHeight="1">
      <c r="A2068" s="34"/>
      <c r="B2068" s="35"/>
      <c r="C2068" s="181" t="s">
        <v>2983</v>
      </c>
      <c r="D2068" s="181" t="s">
        <v>152</v>
      </c>
      <c r="E2068" s="182" t="s">
        <v>2984</v>
      </c>
      <c r="F2068" s="183" t="s">
        <v>2985</v>
      </c>
      <c r="G2068" s="184" t="s">
        <v>155</v>
      </c>
      <c r="H2068" s="185">
        <v>372.72</v>
      </c>
      <c r="I2068" s="186"/>
      <c r="J2068" s="187">
        <f>ROUND(I2068*H2068,2)</f>
        <v>0</v>
      </c>
      <c r="K2068" s="183" t="s">
        <v>156</v>
      </c>
      <c r="L2068" s="39"/>
      <c r="M2068" s="188" t="s">
        <v>1</v>
      </c>
      <c r="N2068" s="189" t="s">
        <v>42</v>
      </c>
      <c r="O2068" s="71"/>
      <c r="P2068" s="190">
        <f>O2068*H2068</f>
        <v>0</v>
      </c>
      <c r="Q2068" s="190">
        <v>2.9999999999999997E-4</v>
      </c>
      <c r="R2068" s="190">
        <f>Q2068*H2068</f>
        <v>0.111816</v>
      </c>
      <c r="S2068" s="190">
        <v>0</v>
      </c>
      <c r="T2068" s="191">
        <f>S2068*H2068</f>
        <v>0</v>
      </c>
      <c r="U2068" s="34"/>
      <c r="V2068" s="34"/>
      <c r="W2068" s="34"/>
      <c r="X2068" s="34"/>
      <c r="Y2068" s="34"/>
      <c r="Z2068" s="34"/>
      <c r="AA2068" s="34"/>
      <c r="AB2068" s="34"/>
      <c r="AC2068" s="34"/>
      <c r="AD2068" s="34"/>
      <c r="AE2068" s="34"/>
      <c r="AR2068" s="192" t="s">
        <v>234</v>
      </c>
      <c r="AT2068" s="192" t="s">
        <v>152</v>
      </c>
      <c r="AU2068" s="192" t="s">
        <v>84</v>
      </c>
      <c r="AY2068" s="17" t="s">
        <v>150</v>
      </c>
      <c r="BE2068" s="193">
        <f>IF(N2068="základní",J2068,0)</f>
        <v>0</v>
      </c>
      <c r="BF2068" s="193">
        <f>IF(N2068="snížená",J2068,0)</f>
        <v>0</v>
      </c>
      <c r="BG2068" s="193">
        <f>IF(N2068="zákl. přenesená",J2068,0)</f>
        <v>0</v>
      </c>
      <c r="BH2068" s="193">
        <f>IF(N2068="sníž. přenesená",J2068,0)</f>
        <v>0</v>
      </c>
      <c r="BI2068" s="193">
        <f>IF(N2068="nulová",J2068,0)</f>
        <v>0</v>
      </c>
      <c r="BJ2068" s="17" t="s">
        <v>82</v>
      </c>
      <c r="BK2068" s="193">
        <f>ROUND(I2068*H2068,2)</f>
        <v>0</v>
      </c>
      <c r="BL2068" s="17" t="s">
        <v>234</v>
      </c>
      <c r="BM2068" s="192" t="s">
        <v>2986</v>
      </c>
    </row>
    <row r="2069" spans="1:65" s="13" customFormat="1" ht="11.25">
      <c r="B2069" s="194"/>
      <c r="C2069" s="195"/>
      <c r="D2069" s="196" t="s">
        <v>162</v>
      </c>
      <c r="E2069" s="197" t="s">
        <v>1</v>
      </c>
      <c r="F2069" s="198" t="s">
        <v>2941</v>
      </c>
      <c r="G2069" s="195"/>
      <c r="H2069" s="197" t="s">
        <v>1</v>
      </c>
      <c r="I2069" s="199"/>
      <c r="J2069" s="195"/>
      <c r="K2069" s="195"/>
      <c r="L2069" s="200"/>
      <c r="M2069" s="201"/>
      <c r="N2069" s="202"/>
      <c r="O2069" s="202"/>
      <c r="P2069" s="202"/>
      <c r="Q2069" s="202"/>
      <c r="R2069" s="202"/>
      <c r="S2069" s="202"/>
      <c r="T2069" s="203"/>
      <c r="AT2069" s="204" t="s">
        <v>162</v>
      </c>
      <c r="AU2069" s="204" t="s">
        <v>84</v>
      </c>
      <c r="AV2069" s="13" t="s">
        <v>82</v>
      </c>
      <c r="AW2069" s="13" t="s">
        <v>32</v>
      </c>
      <c r="AX2069" s="13" t="s">
        <v>77</v>
      </c>
      <c r="AY2069" s="204" t="s">
        <v>150</v>
      </c>
    </row>
    <row r="2070" spans="1:65" s="14" customFormat="1" ht="11.25">
      <c r="B2070" s="205"/>
      <c r="C2070" s="206"/>
      <c r="D2070" s="196" t="s">
        <v>162</v>
      </c>
      <c r="E2070" s="207" t="s">
        <v>1</v>
      </c>
      <c r="F2070" s="208" t="s">
        <v>904</v>
      </c>
      <c r="G2070" s="206"/>
      <c r="H2070" s="209">
        <v>15.93</v>
      </c>
      <c r="I2070" s="210"/>
      <c r="J2070" s="206"/>
      <c r="K2070" s="206"/>
      <c r="L2070" s="211"/>
      <c r="M2070" s="212"/>
      <c r="N2070" s="213"/>
      <c r="O2070" s="213"/>
      <c r="P2070" s="213"/>
      <c r="Q2070" s="213"/>
      <c r="R2070" s="213"/>
      <c r="S2070" s="213"/>
      <c r="T2070" s="214"/>
      <c r="AT2070" s="215" t="s">
        <v>162</v>
      </c>
      <c r="AU2070" s="215" t="s">
        <v>84</v>
      </c>
      <c r="AV2070" s="14" t="s">
        <v>84</v>
      </c>
      <c r="AW2070" s="14" t="s">
        <v>32</v>
      </c>
      <c r="AX2070" s="14" t="s">
        <v>77</v>
      </c>
      <c r="AY2070" s="215" t="s">
        <v>150</v>
      </c>
    </row>
    <row r="2071" spans="1:65" s="13" customFormat="1" ht="11.25">
      <c r="B2071" s="194"/>
      <c r="C2071" s="195"/>
      <c r="D2071" s="196" t="s">
        <v>162</v>
      </c>
      <c r="E2071" s="197" t="s">
        <v>1</v>
      </c>
      <c r="F2071" s="198" t="s">
        <v>2942</v>
      </c>
      <c r="G2071" s="195"/>
      <c r="H2071" s="197" t="s">
        <v>1</v>
      </c>
      <c r="I2071" s="199"/>
      <c r="J2071" s="195"/>
      <c r="K2071" s="195"/>
      <c r="L2071" s="200"/>
      <c r="M2071" s="201"/>
      <c r="N2071" s="202"/>
      <c r="O2071" s="202"/>
      <c r="P2071" s="202"/>
      <c r="Q2071" s="202"/>
      <c r="R2071" s="202"/>
      <c r="S2071" s="202"/>
      <c r="T2071" s="203"/>
      <c r="AT2071" s="204" t="s">
        <v>162</v>
      </c>
      <c r="AU2071" s="204" t="s">
        <v>84</v>
      </c>
      <c r="AV2071" s="13" t="s">
        <v>82</v>
      </c>
      <c r="AW2071" s="13" t="s">
        <v>32</v>
      </c>
      <c r="AX2071" s="13" t="s">
        <v>77</v>
      </c>
      <c r="AY2071" s="204" t="s">
        <v>150</v>
      </c>
    </row>
    <row r="2072" spans="1:65" s="14" customFormat="1" ht="11.25">
      <c r="B2072" s="205"/>
      <c r="C2072" s="206"/>
      <c r="D2072" s="196" t="s">
        <v>162</v>
      </c>
      <c r="E2072" s="207" t="s">
        <v>1</v>
      </c>
      <c r="F2072" s="208" t="s">
        <v>910</v>
      </c>
      <c r="G2072" s="206"/>
      <c r="H2072" s="209">
        <v>16.34</v>
      </c>
      <c r="I2072" s="210"/>
      <c r="J2072" s="206"/>
      <c r="K2072" s="206"/>
      <c r="L2072" s="211"/>
      <c r="M2072" s="212"/>
      <c r="N2072" s="213"/>
      <c r="O2072" s="213"/>
      <c r="P2072" s="213"/>
      <c r="Q2072" s="213"/>
      <c r="R2072" s="213"/>
      <c r="S2072" s="213"/>
      <c r="T2072" s="214"/>
      <c r="AT2072" s="215" t="s">
        <v>162</v>
      </c>
      <c r="AU2072" s="215" t="s">
        <v>84</v>
      </c>
      <c r="AV2072" s="14" t="s">
        <v>84</v>
      </c>
      <c r="AW2072" s="14" t="s">
        <v>32</v>
      </c>
      <c r="AX2072" s="14" t="s">
        <v>77</v>
      </c>
      <c r="AY2072" s="215" t="s">
        <v>150</v>
      </c>
    </row>
    <row r="2073" spans="1:65" s="13" customFormat="1" ht="11.25">
      <c r="B2073" s="194"/>
      <c r="C2073" s="195"/>
      <c r="D2073" s="196" t="s">
        <v>162</v>
      </c>
      <c r="E2073" s="197" t="s">
        <v>1</v>
      </c>
      <c r="F2073" s="198" t="s">
        <v>704</v>
      </c>
      <c r="G2073" s="195"/>
      <c r="H2073" s="197" t="s">
        <v>1</v>
      </c>
      <c r="I2073" s="199"/>
      <c r="J2073" s="195"/>
      <c r="K2073" s="195"/>
      <c r="L2073" s="200"/>
      <c r="M2073" s="201"/>
      <c r="N2073" s="202"/>
      <c r="O2073" s="202"/>
      <c r="P2073" s="202"/>
      <c r="Q2073" s="202"/>
      <c r="R2073" s="202"/>
      <c r="S2073" s="202"/>
      <c r="T2073" s="203"/>
      <c r="AT2073" s="204" t="s">
        <v>162</v>
      </c>
      <c r="AU2073" s="204" t="s">
        <v>84</v>
      </c>
      <c r="AV2073" s="13" t="s">
        <v>82</v>
      </c>
      <c r="AW2073" s="13" t="s">
        <v>32</v>
      </c>
      <c r="AX2073" s="13" t="s">
        <v>77</v>
      </c>
      <c r="AY2073" s="204" t="s">
        <v>150</v>
      </c>
    </row>
    <row r="2074" spans="1:65" s="14" customFormat="1" ht="11.25">
      <c r="B2074" s="205"/>
      <c r="C2074" s="206"/>
      <c r="D2074" s="196" t="s">
        <v>162</v>
      </c>
      <c r="E2074" s="207" t="s">
        <v>1</v>
      </c>
      <c r="F2074" s="208" t="s">
        <v>735</v>
      </c>
      <c r="G2074" s="206"/>
      <c r="H2074" s="209">
        <v>82.99</v>
      </c>
      <c r="I2074" s="210"/>
      <c r="J2074" s="206"/>
      <c r="K2074" s="206"/>
      <c r="L2074" s="211"/>
      <c r="M2074" s="212"/>
      <c r="N2074" s="213"/>
      <c r="O2074" s="213"/>
      <c r="P2074" s="213"/>
      <c r="Q2074" s="213"/>
      <c r="R2074" s="213"/>
      <c r="S2074" s="213"/>
      <c r="T2074" s="214"/>
      <c r="AT2074" s="215" t="s">
        <v>162</v>
      </c>
      <c r="AU2074" s="215" t="s">
        <v>84</v>
      </c>
      <c r="AV2074" s="14" t="s">
        <v>84</v>
      </c>
      <c r="AW2074" s="14" t="s">
        <v>32</v>
      </c>
      <c r="AX2074" s="14" t="s">
        <v>77</v>
      </c>
      <c r="AY2074" s="215" t="s">
        <v>150</v>
      </c>
    </row>
    <row r="2075" spans="1:65" s="13" customFormat="1" ht="11.25">
      <c r="B2075" s="194"/>
      <c r="C2075" s="195"/>
      <c r="D2075" s="196" t="s">
        <v>162</v>
      </c>
      <c r="E2075" s="197" t="s">
        <v>1</v>
      </c>
      <c r="F2075" s="198" t="s">
        <v>706</v>
      </c>
      <c r="G2075" s="195"/>
      <c r="H2075" s="197" t="s">
        <v>1</v>
      </c>
      <c r="I2075" s="199"/>
      <c r="J2075" s="195"/>
      <c r="K2075" s="195"/>
      <c r="L2075" s="200"/>
      <c r="M2075" s="201"/>
      <c r="N2075" s="202"/>
      <c r="O2075" s="202"/>
      <c r="P2075" s="202"/>
      <c r="Q2075" s="202"/>
      <c r="R2075" s="202"/>
      <c r="S2075" s="202"/>
      <c r="T2075" s="203"/>
      <c r="AT2075" s="204" t="s">
        <v>162</v>
      </c>
      <c r="AU2075" s="204" t="s">
        <v>84</v>
      </c>
      <c r="AV2075" s="13" t="s">
        <v>82</v>
      </c>
      <c r="AW2075" s="13" t="s">
        <v>32</v>
      </c>
      <c r="AX2075" s="13" t="s">
        <v>77</v>
      </c>
      <c r="AY2075" s="204" t="s">
        <v>150</v>
      </c>
    </row>
    <row r="2076" spans="1:65" s="14" customFormat="1" ht="11.25">
      <c r="B2076" s="205"/>
      <c r="C2076" s="206"/>
      <c r="D2076" s="196" t="s">
        <v>162</v>
      </c>
      <c r="E2076" s="207" t="s">
        <v>1</v>
      </c>
      <c r="F2076" s="208" t="s">
        <v>740</v>
      </c>
      <c r="G2076" s="206"/>
      <c r="H2076" s="209">
        <v>123.07</v>
      </c>
      <c r="I2076" s="210"/>
      <c r="J2076" s="206"/>
      <c r="K2076" s="206"/>
      <c r="L2076" s="211"/>
      <c r="M2076" s="212"/>
      <c r="N2076" s="213"/>
      <c r="O2076" s="213"/>
      <c r="P2076" s="213"/>
      <c r="Q2076" s="213"/>
      <c r="R2076" s="213"/>
      <c r="S2076" s="213"/>
      <c r="T2076" s="214"/>
      <c r="AT2076" s="215" t="s">
        <v>162</v>
      </c>
      <c r="AU2076" s="215" t="s">
        <v>84</v>
      </c>
      <c r="AV2076" s="14" t="s">
        <v>84</v>
      </c>
      <c r="AW2076" s="14" t="s">
        <v>32</v>
      </c>
      <c r="AX2076" s="14" t="s">
        <v>77</v>
      </c>
      <c r="AY2076" s="215" t="s">
        <v>150</v>
      </c>
    </row>
    <row r="2077" spans="1:65" s="13" customFormat="1" ht="11.25">
      <c r="B2077" s="194"/>
      <c r="C2077" s="195"/>
      <c r="D2077" s="196" t="s">
        <v>162</v>
      </c>
      <c r="E2077" s="197" t="s">
        <v>1</v>
      </c>
      <c r="F2077" s="198" t="s">
        <v>708</v>
      </c>
      <c r="G2077" s="195"/>
      <c r="H2077" s="197" t="s">
        <v>1</v>
      </c>
      <c r="I2077" s="199"/>
      <c r="J2077" s="195"/>
      <c r="K2077" s="195"/>
      <c r="L2077" s="200"/>
      <c r="M2077" s="201"/>
      <c r="N2077" s="202"/>
      <c r="O2077" s="202"/>
      <c r="P2077" s="202"/>
      <c r="Q2077" s="202"/>
      <c r="R2077" s="202"/>
      <c r="S2077" s="202"/>
      <c r="T2077" s="203"/>
      <c r="AT2077" s="204" t="s">
        <v>162</v>
      </c>
      <c r="AU2077" s="204" t="s">
        <v>84</v>
      </c>
      <c r="AV2077" s="13" t="s">
        <v>82</v>
      </c>
      <c r="AW2077" s="13" t="s">
        <v>32</v>
      </c>
      <c r="AX2077" s="13" t="s">
        <v>77</v>
      </c>
      <c r="AY2077" s="204" t="s">
        <v>150</v>
      </c>
    </row>
    <row r="2078" spans="1:65" s="14" customFormat="1" ht="11.25">
      <c r="B2078" s="205"/>
      <c r="C2078" s="206"/>
      <c r="D2078" s="196" t="s">
        <v>162</v>
      </c>
      <c r="E2078" s="207" t="s">
        <v>1</v>
      </c>
      <c r="F2078" s="208" t="s">
        <v>741</v>
      </c>
      <c r="G2078" s="206"/>
      <c r="H2078" s="209">
        <v>9.08</v>
      </c>
      <c r="I2078" s="210"/>
      <c r="J2078" s="206"/>
      <c r="K2078" s="206"/>
      <c r="L2078" s="211"/>
      <c r="M2078" s="212"/>
      <c r="N2078" s="213"/>
      <c r="O2078" s="213"/>
      <c r="P2078" s="213"/>
      <c r="Q2078" s="213"/>
      <c r="R2078" s="213"/>
      <c r="S2078" s="213"/>
      <c r="T2078" s="214"/>
      <c r="AT2078" s="215" t="s">
        <v>162</v>
      </c>
      <c r="AU2078" s="215" t="s">
        <v>84</v>
      </c>
      <c r="AV2078" s="14" t="s">
        <v>84</v>
      </c>
      <c r="AW2078" s="14" t="s">
        <v>32</v>
      </c>
      <c r="AX2078" s="14" t="s">
        <v>77</v>
      </c>
      <c r="AY2078" s="215" t="s">
        <v>150</v>
      </c>
    </row>
    <row r="2079" spans="1:65" s="13" customFormat="1" ht="11.25">
      <c r="B2079" s="194"/>
      <c r="C2079" s="195"/>
      <c r="D2079" s="196" t="s">
        <v>162</v>
      </c>
      <c r="E2079" s="197" t="s">
        <v>1</v>
      </c>
      <c r="F2079" s="198" t="s">
        <v>710</v>
      </c>
      <c r="G2079" s="195"/>
      <c r="H2079" s="197" t="s">
        <v>1</v>
      </c>
      <c r="I2079" s="199"/>
      <c r="J2079" s="195"/>
      <c r="K2079" s="195"/>
      <c r="L2079" s="200"/>
      <c r="M2079" s="201"/>
      <c r="N2079" s="202"/>
      <c r="O2079" s="202"/>
      <c r="P2079" s="202"/>
      <c r="Q2079" s="202"/>
      <c r="R2079" s="202"/>
      <c r="S2079" s="202"/>
      <c r="T2079" s="203"/>
      <c r="AT2079" s="204" t="s">
        <v>162</v>
      </c>
      <c r="AU2079" s="204" t="s">
        <v>84</v>
      </c>
      <c r="AV2079" s="13" t="s">
        <v>82</v>
      </c>
      <c r="AW2079" s="13" t="s">
        <v>32</v>
      </c>
      <c r="AX2079" s="13" t="s">
        <v>77</v>
      </c>
      <c r="AY2079" s="204" t="s">
        <v>150</v>
      </c>
    </row>
    <row r="2080" spans="1:65" s="14" customFormat="1" ht="11.25">
      <c r="B2080" s="205"/>
      <c r="C2080" s="206"/>
      <c r="D2080" s="196" t="s">
        <v>162</v>
      </c>
      <c r="E2080" s="207" t="s">
        <v>1</v>
      </c>
      <c r="F2080" s="208" t="s">
        <v>742</v>
      </c>
      <c r="G2080" s="206"/>
      <c r="H2080" s="209">
        <v>16.600000000000001</v>
      </c>
      <c r="I2080" s="210"/>
      <c r="J2080" s="206"/>
      <c r="K2080" s="206"/>
      <c r="L2080" s="211"/>
      <c r="M2080" s="212"/>
      <c r="N2080" s="213"/>
      <c r="O2080" s="213"/>
      <c r="P2080" s="213"/>
      <c r="Q2080" s="213"/>
      <c r="R2080" s="213"/>
      <c r="S2080" s="213"/>
      <c r="T2080" s="214"/>
      <c r="AT2080" s="215" t="s">
        <v>162</v>
      </c>
      <c r="AU2080" s="215" t="s">
        <v>84</v>
      </c>
      <c r="AV2080" s="14" t="s">
        <v>84</v>
      </c>
      <c r="AW2080" s="14" t="s">
        <v>32</v>
      </c>
      <c r="AX2080" s="14" t="s">
        <v>77</v>
      </c>
      <c r="AY2080" s="215" t="s">
        <v>150</v>
      </c>
    </row>
    <row r="2081" spans="1:65" s="13" customFormat="1" ht="11.25">
      <c r="B2081" s="194"/>
      <c r="C2081" s="195"/>
      <c r="D2081" s="196" t="s">
        <v>162</v>
      </c>
      <c r="E2081" s="197" t="s">
        <v>1</v>
      </c>
      <c r="F2081" s="198" t="s">
        <v>712</v>
      </c>
      <c r="G2081" s="195"/>
      <c r="H2081" s="197" t="s">
        <v>1</v>
      </c>
      <c r="I2081" s="199"/>
      <c r="J2081" s="195"/>
      <c r="K2081" s="195"/>
      <c r="L2081" s="200"/>
      <c r="M2081" s="201"/>
      <c r="N2081" s="202"/>
      <c r="O2081" s="202"/>
      <c r="P2081" s="202"/>
      <c r="Q2081" s="202"/>
      <c r="R2081" s="202"/>
      <c r="S2081" s="202"/>
      <c r="T2081" s="203"/>
      <c r="AT2081" s="204" t="s">
        <v>162</v>
      </c>
      <c r="AU2081" s="204" t="s">
        <v>84</v>
      </c>
      <c r="AV2081" s="13" t="s">
        <v>82</v>
      </c>
      <c r="AW2081" s="13" t="s">
        <v>32</v>
      </c>
      <c r="AX2081" s="13" t="s">
        <v>77</v>
      </c>
      <c r="AY2081" s="204" t="s">
        <v>150</v>
      </c>
    </row>
    <row r="2082" spans="1:65" s="14" customFormat="1" ht="11.25">
      <c r="B2082" s="205"/>
      <c r="C2082" s="206"/>
      <c r="D2082" s="196" t="s">
        <v>162</v>
      </c>
      <c r="E2082" s="207" t="s">
        <v>1</v>
      </c>
      <c r="F2082" s="208" t="s">
        <v>743</v>
      </c>
      <c r="G2082" s="206"/>
      <c r="H2082" s="209">
        <v>77.64</v>
      </c>
      <c r="I2082" s="210"/>
      <c r="J2082" s="206"/>
      <c r="K2082" s="206"/>
      <c r="L2082" s="211"/>
      <c r="M2082" s="212"/>
      <c r="N2082" s="213"/>
      <c r="O2082" s="213"/>
      <c r="P2082" s="213"/>
      <c r="Q2082" s="213"/>
      <c r="R2082" s="213"/>
      <c r="S2082" s="213"/>
      <c r="T2082" s="214"/>
      <c r="AT2082" s="215" t="s">
        <v>162</v>
      </c>
      <c r="AU2082" s="215" t="s">
        <v>84</v>
      </c>
      <c r="AV2082" s="14" t="s">
        <v>84</v>
      </c>
      <c r="AW2082" s="14" t="s">
        <v>32</v>
      </c>
      <c r="AX2082" s="14" t="s">
        <v>77</v>
      </c>
      <c r="AY2082" s="215" t="s">
        <v>150</v>
      </c>
    </row>
    <row r="2083" spans="1:65" s="13" customFormat="1" ht="11.25">
      <c r="B2083" s="194"/>
      <c r="C2083" s="195"/>
      <c r="D2083" s="196" t="s">
        <v>162</v>
      </c>
      <c r="E2083" s="197" t="s">
        <v>1</v>
      </c>
      <c r="F2083" s="198" t="s">
        <v>716</v>
      </c>
      <c r="G2083" s="195"/>
      <c r="H2083" s="197" t="s">
        <v>1</v>
      </c>
      <c r="I2083" s="199"/>
      <c r="J2083" s="195"/>
      <c r="K2083" s="195"/>
      <c r="L2083" s="200"/>
      <c r="M2083" s="201"/>
      <c r="N2083" s="202"/>
      <c r="O2083" s="202"/>
      <c r="P2083" s="202"/>
      <c r="Q2083" s="202"/>
      <c r="R2083" s="202"/>
      <c r="S2083" s="202"/>
      <c r="T2083" s="203"/>
      <c r="AT2083" s="204" t="s">
        <v>162</v>
      </c>
      <c r="AU2083" s="204" t="s">
        <v>84</v>
      </c>
      <c r="AV2083" s="13" t="s">
        <v>82</v>
      </c>
      <c r="AW2083" s="13" t="s">
        <v>32</v>
      </c>
      <c r="AX2083" s="13" t="s">
        <v>77</v>
      </c>
      <c r="AY2083" s="204" t="s">
        <v>150</v>
      </c>
    </row>
    <row r="2084" spans="1:65" s="14" customFormat="1" ht="11.25">
      <c r="B2084" s="205"/>
      <c r="C2084" s="206"/>
      <c r="D2084" s="196" t="s">
        <v>162</v>
      </c>
      <c r="E2084" s="207" t="s">
        <v>1</v>
      </c>
      <c r="F2084" s="208" t="s">
        <v>2947</v>
      </c>
      <c r="G2084" s="206"/>
      <c r="H2084" s="209">
        <v>25.07</v>
      </c>
      <c r="I2084" s="210"/>
      <c r="J2084" s="206"/>
      <c r="K2084" s="206"/>
      <c r="L2084" s="211"/>
      <c r="M2084" s="212"/>
      <c r="N2084" s="213"/>
      <c r="O2084" s="213"/>
      <c r="P2084" s="213"/>
      <c r="Q2084" s="213"/>
      <c r="R2084" s="213"/>
      <c r="S2084" s="213"/>
      <c r="T2084" s="214"/>
      <c r="AT2084" s="215" t="s">
        <v>162</v>
      </c>
      <c r="AU2084" s="215" t="s">
        <v>84</v>
      </c>
      <c r="AV2084" s="14" t="s">
        <v>84</v>
      </c>
      <c r="AW2084" s="14" t="s">
        <v>32</v>
      </c>
      <c r="AX2084" s="14" t="s">
        <v>77</v>
      </c>
      <c r="AY2084" s="215" t="s">
        <v>150</v>
      </c>
    </row>
    <row r="2085" spans="1:65" s="13" customFormat="1" ht="11.25">
      <c r="B2085" s="194"/>
      <c r="C2085" s="195"/>
      <c r="D2085" s="196" t="s">
        <v>162</v>
      </c>
      <c r="E2085" s="197" t="s">
        <v>1</v>
      </c>
      <c r="F2085" s="198" t="s">
        <v>2948</v>
      </c>
      <c r="G2085" s="195"/>
      <c r="H2085" s="197" t="s">
        <v>1</v>
      </c>
      <c r="I2085" s="199"/>
      <c r="J2085" s="195"/>
      <c r="K2085" s="195"/>
      <c r="L2085" s="200"/>
      <c r="M2085" s="201"/>
      <c r="N2085" s="202"/>
      <c r="O2085" s="202"/>
      <c r="P2085" s="202"/>
      <c r="Q2085" s="202"/>
      <c r="R2085" s="202"/>
      <c r="S2085" s="202"/>
      <c r="T2085" s="203"/>
      <c r="AT2085" s="204" t="s">
        <v>162</v>
      </c>
      <c r="AU2085" s="204" t="s">
        <v>84</v>
      </c>
      <c r="AV2085" s="13" t="s">
        <v>82</v>
      </c>
      <c r="AW2085" s="13" t="s">
        <v>32</v>
      </c>
      <c r="AX2085" s="13" t="s">
        <v>77</v>
      </c>
      <c r="AY2085" s="204" t="s">
        <v>150</v>
      </c>
    </row>
    <row r="2086" spans="1:65" s="14" customFormat="1" ht="11.25">
      <c r="B2086" s="205"/>
      <c r="C2086" s="206"/>
      <c r="D2086" s="196" t="s">
        <v>162</v>
      </c>
      <c r="E2086" s="207" t="s">
        <v>1</v>
      </c>
      <c r="F2086" s="208" t="s">
        <v>184</v>
      </c>
      <c r="G2086" s="206"/>
      <c r="H2086" s="209">
        <v>6</v>
      </c>
      <c r="I2086" s="210"/>
      <c r="J2086" s="206"/>
      <c r="K2086" s="206"/>
      <c r="L2086" s="211"/>
      <c r="M2086" s="212"/>
      <c r="N2086" s="213"/>
      <c r="O2086" s="213"/>
      <c r="P2086" s="213"/>
      <c r="Q2086" s="213"/>
      <c r="R2086" s="213"/>
      <c r="S2086" s="213"/>
      <c r="T2086" s="214"/>
      <c r="AT2086" s="215" t="s">
        <v>162</v>
      </c>
      <c r="AU2086" s="215" t="s">
        <v>84</v>
      </c>
      <c r="AV2086" s="14" t="s">
        <v>84</v>
      </c>
      <c r="AW2086" s="14" t="s">
        <v>32</v>
      </c>
      <c r="AX2086" s="14" t="s">
        <v>77</v>
      </c>
      <c r="AY2086" s="215" t="s">
        <v>150</v>
      </c>
    </row>
    <row r="2087" spans="1:65" s="15" customFormat="1" ht="11.25">
      <c r="B2087" s="216"/>
      <c r="C2087" s="217"/>
      <c r="D2087" s="196" t="s">
        <v>162</v>
      </c>
      <c r="E2087" s="218" t="s">
        <v>1</v>
      </c>
      <c r="F2087" s="219" t="s">
        <v>166</v>
      </c>
      <c r="G2087" s="217"/>
      <c r="H2087" s="220">
        <v>372.71999999999997</v>
      </c>
      <c r="I2087" s="221"/>
      <c r="J2087" s="217"/>
      <c r="K2087" s="217"/>
      <c r="L2087" s="222"/>
      <c r="M2087" s="223"/>
      <c r="N2087" s="224"/>
      <c r="O2087" s="224"/>
      <c r="P2087" s="224"/>
      <c r="Q2087" s="224"/>
      <c r="R2087" s="224"/>
      <c r="S2087" s="224"/>
      <c r="T2087" s="225"/>
      <c r="AT2087" s="226" t="s">
        <v>162</v>
      </c>
      <c r="AU2087" s="226" t="s">
        <v>84</v>
      </c>
      <c r="AV2087" s="15" t="s">
        <v>157</v>
      </c>
      <c r="AW2087" s="15" t="s">
        <v>32</v>
      </c>
      <c r="AX2087" s="15" t="s">
        <v>82</v>
      </c>
      <c r="AY2087" s="226" t="s">
        <v>150</v>
      </c>
    </row>
    <row r="2088" spans="1:65" s="2" customFormat="1" ht="44.25" customHeight="1">
      <c r="A2088" s="34"/>
      <c r="B2088" s="35"/>
      <c r="C2088" s="227" t="s">
        <v>2987</v>
      </c>
      <c r="D2088" s="227" t="s">
        <v>224</v>
      </c>
      <c r="E2088" s="228" t="s">
        <v>2988</v>
      </c>
      <c r="F2088" s="229" t="s">
        <v>2989</v>
      </c>
      <c r="G2088" s="230" t="s">
        <v>155</v>
      </c>
      <c r="H2088" s="231">
        <v>409.99200000000002</v>
      </c>
      <c r="I2088" s="232"/>
      <c r="J2088" s="233">
        <f>ROUND(I2088*H2088,2)</f>
        <v>0</v>
      </c>
      <c r="K2088" s="229" t="s">
        <v>156</v>
      </c>
      <c r="L2088" s="234"/>
      <c r="M2088" s="235" t="s">
        <v>1</v>
      </c>
      <c r="N2088" s="236" t="s">
        <v>42</v>
      </c>
      <c r="O2088" s="71"/>
      <c r="P2088" s="190">
        <f>O2088*H2088</f>
        <v>0</v>
      </c>
      <c r="Q2088" s="190">
        <v>4.2900000000000004E-3</v>
      </c>
      <c r="R2088" s="190">
        <f>Q2088*H2088</f>
        <v>1.7588656800000002</v>
      </c>
      <c r="S2088" s="190">
        <v>0</v>
      </c>
      <c r="T2088" s="191">
        <f>S2088*H2088</f>
        <v>0</v>
      </c>
      <c r="U2088" s="34"/>
      <c r="V2088" s="34"/>
      <c r="W2088" s="34"/>
      <c r="X2088" s="34"/>
      <c r="Y2088" s="34"/>
      <c r="Z2088" s="34"/>
      <c r="AA2088" s="34"/>
      <c r="AB2088" s="34"/>
      <c r="AC2088" s="34"/>
      <c r="AD2088" s="34"/>
      <c r="AE2088" s="34"/>
      <c r="AR2088" s="192" t="s">
        <v>326</v>
      </c>
      <c r="AT2088" s="192" t="s">
        <v>224</v>
      </c>
      <c r="AU2088" s="192" t="s">
        <v>84</v>
      </c>
      <c r="AY2088" s="17" t="s">
        <v>150</v>
      </c>
      <c r="BE2088" s="193">
        <f>IF(N2088="základní",J2088,0)</f>
        <v>0</v>
      </c>
      <c r="BF2088" s="193">
        <f>IF(N2088="snížená",J2088,0)</f>
        <v>0</v>
      </c>
      <c r="BG2088" s="193">
        <f>IF(N2088="zákl. přenesená",J2088,0)</f>
        <v>0</v>
      </c>
      <c r="BH2088" s="193">
        <f>IF(N2088="sníž. přenesená",J2088,0)</f>
        <v>0</v>
      </c>
      <c r="BI2088" s="193">
        <f>IF(N2088="nulová",J2088,0)</f>
        <v>0</v>
      </c>
      <c r="BJ2088" s="17" t="s">
        <v>82</v>
      </c>
      <c r="BK2088" s="193">
        <f>ROUND(I2088*H2088,2)</f>
        <v>0</v>
      </c>
      <c r="BL2088" s="17" t="s">
        <v>234</v>
      </c>
      <c r="BM2088" s="192" t="s">
        <v>2990</v>
      </c>
    </row>
    <row r="2089" spans="1:65" s="14" customFormat="1" ht="11.25">
      <c r="B2089" s="205"/>
      <c r="C2089" s="206"/>
      <c r="D2089" s="196" t="s">
        <v>162</v>
      </c>
      <c r="E2089" s="206"/>
      <c r="F2089" s="208" t="s">
        <v>2991</v>
      </c>
      <c r="G2089" s="206"/>
      <c r="H2089" s="209">
        <v>409.99200000000002</v>
      </c>
      <c r="I2089" s="210"/>
      <c r="J2089" s="206"/>
      <c r="K2089" s="206"/>
      <c r="L2089" s="211"/>
      <c r="M2089" s="212"/>
      <c r="N2089" s="213"/>
      <c r="O2089" s="213"/>
      <c r="P2089" s="213"/>
      <c r="Q2089" s="213"/>
      <c r="R2089" s="213"/>
      <c r="S2089" s="213"/>
      <c r="T2089" s="214"/>
      <c r="AT2089" s="215" t="s">
        <v>162</v>
      </c>
      <c r="AU2089" s="215" t="s">
        <v>84</v>
      </c>
      <c r="AV2089" s="14" t="s">
        <v>84</v>
      </c>
      <c r="AW2089" s="14" t="s">
        <v>4</v>
      </c>
      <c r="AX2089" s="14" t="s">
        <v>82</v>
      </c>
      <c r="AY2089" s="215" t="s">
        <v>150</v>
      </c>
    </row>
    <row r="2090" spans="1:65" s="2" customFormat="1" ht="21.75" customHeight="1">
      <c r="A2090" s="34"/>
      <c r="B2090" s="35"/>
      <c r="C2090" s="181" t="s">
        <v>2992</v>
      </c>
      <c r="D2090" s="181" t="s">
        <v>152</v>
      </c>
      <c r="E2090" s="182" t="s">
        <v>2993</v>
      </c>
      <c r="F2090" s="183" t="s">
        <v>2994</v>
      </c>
      <c r="G2090" s="184" t="s">
        <v>394</v>
      </c>
      <c r="H2090" s="185">
        <v>12</v>
      </c>
      <c r="I2090" s="186"/>
      <c r="J2090" s="187">
        <f>ROUND(I2090*H2090,2)</f>
        <v>0</v>
      </c>
      <c r="K2090" s="183" t="s">
        <v>156</v>
      </c>
      <c r="L2090" s="39"/>
      <c r="M2090" s="188" t="s">
        <v>1</v>
      </c>
      <c r="N2090" s="189" t="s">
        <v>42</v>
      </c>
      <c r="O2090" s="71"/>
      <c r="P2090" s="190">
        <f>O2090*H2090</f>
        <v>0</v>
      </c>
      <c r="Q2090" s="190">
        <v>1.2E-4</v>
      </c>
      <c r="R2090" s="190">
        <f>Q2090*H2090</f>
        <v>1.4400000000000001E-3</v>
      </c>
      <c r="S2090" s="190">
        <v>0</v>
      </c>
      <c r="T2090" s="191">
        <f>S2090*H2090</f>
        <v>0</v>
      </c>
      <c r="U2090" s="34"/>
      <c r="V2090" s="34"/>
      <c r="W2090" s="34"/>
      <c r="X2090" s="34"/>
      <c r="Y2090" s="34"/>
      <c r="Z2090" s="34"/>
      <c r="AA2090" s="34"/>
      <c r="AB2090" s="34"/>
      <c r="AC2090" s="34"/>
      <c r="AD2090" s="34"/>
      <c r="AE2090" s="34"/>
      <c r="AR2090" s="192" t="s">
        <v>234</v>
      </c>
      <c r="AT2090" s="192" t="s">
        <v>152</v>
      </c>
      <c r="AU2090" s="192" t="s">
        <v>84</v>
      </c>
      <c r="AY2090" s="17" t="s">
        <v>150</v>
      </c>
      <c r="BE2090" s="193">
        <f>IF(N2090="základní",J2090,0)</f>
        <v>0</v>
      </c>
      <c r="BF2090" s="193">
        <f>IF(N2090="snížená",J2090,0)</f>
        <v>0</v>
      </c>
      <c r="BG2090" s="193">
        <f>IF(N2090="zákl. přenesená",J2090,0)</f>
        <v>0</v>
      </c>
      <c r="BH2090" s="193">
        <f>IF(N2090="sníž. přenesená",J2090,0)</f>
        <v>0</v>
      </c>
      <c r="BI2090" s="193">
        <f>IF(N2090="nulová",J2090,0)</f>
        <v>0</v>
      </c>
      <c r="BJ2090" s="17" t="s">
        <v>82</v>
      </c>
      <c r="BK2090" s="193">
        <f>ROUND(I2090*H2090,2)</f>
        <v>0</v>
      </c>
      <c r="BL2090" s="17" t="s">
        <v>234</v>
      </c>
      <c r="BM2090" s="192" t="s">
        <v>2995</v>
      </c>
    </row>
    <row r="2091" spans="1:65" s="13" customFormat="1" ht="11.25">
      <c r="B2091" s="194"/>
      <c r="C2091" s="195"/>
      <c r="D2091" s="196" t="s">
        <v>162</v>
      </c>
      <c r="E2091" s="197" t="s">
        <v>1</v>
      </c>
      <c r="F2091" s="198" t="s">
        <v>2953</v>
      </c>
      <c r="G2091" s="195"/>
      <c r="H2091" s="197" t="s">
        <v>1</v>
      </c>
      <c r="I2091" s="199"/>
      <c r="J2091" s="195"/>
      <c r="K2091" s="195"/>
      <c r="L2091" s="200"/>
      <c r="M2091" s="201"/>
      <c r="N2091" s="202"/>
      <c r="O2091" s="202"/>
      <c r="P2091" s="202"/>
      <c r="Q2091" s="202"/>
      <c r="R2091" s="202"/>
      <c r="S2091" s="202"/>
      <c r="T2091" s="203"/>
      <c r="AT2091" s="204" t="s">
        <v>162</v>
      </c>
      <c r="AU2091" s="204" t="s">
        <v>84</v>
      </c>
      <c r="AV2091" s="13" t="s">
        <v>82</v>
      </c>
      <c r="AW2091" s="13" t="s">
        <v>32</v>
      </c>
      <c r="AX2091" s="13" t="s">
        <v>77</v>
      </c>
      <c r="AY2091" s="204" t="s">
        <v>150</v>
      </c>
    </row>
    <row r="2092" spans="1:65" s="14" customFormat="1" ht="11.25">
      <c r="B2092" s="205"/>
      <c r="C2092" s="206"/>
      <c r="D2092" s="196" t="s">
        <v>162</v>
      </c>
      <c r="E2092" s="207" t="s">
        <v>1</v>
      </c>
      <c r="F2092" s="208" t="s">
        <v>2996</v>
      </c>
      <c r="G2092" s="206"/>
      <c r="H2092" s="209">
        <v>12</v>
      </c>
      <c r="I2092" s="210"/>
      <c r="J2092" s="206"/>
      <c r="K2092" s="206"/>
      <c r="L2092" s="211"/>
      <c r="M2092" s="212"/>
      <c r="N2092" s="213"/>
      <c r="O2092" s="213"/>
      <c r="P2092" s="213"/>
      <c r="Q2092" s="213"/>
      <c r="R2092" s="213"/>
      <c r="S2092" s="213"/>
      <c r="T2092" s="214"/>
      <c r="AT2092" s="215" t="s">
        <v>162</v>
      </c>
      <c r="AU2092" s="215" t="s">
        <v>84</v>
      </c>
      <c r="AV2092" s="14" t="s">
        <v>84</v>
      </c>
      <c r="AW2092" s="14" t="s">
        <v>32</v>
      </c>
      <c r="AX2092" s="14" t="s">
        <v>82</v>
      </c>
      <c r="AY2092" s="215" t="s">
        <v>150</v>
      </c>
    </row>
    <row r="2093" spans="1:65" s="2" customFormat="1" ht="49.15" customHeight="1">
      <c r="A2093" s="34"/>
      <c r="B2093" s="35"/>
      <c r="C2093" s="227" t="s">
        <v>2997</v>
      </c>
      <c r="D2093" s="227" t="s">
        <v>224</v>
      </c>
      <c r="E2093" s="228" t="s">
        <v>2998</v>
      </c>
      <c r="F2093" s="229" t="s">
        <v>2999</v>
      </c>
      <c r="G2093" s="230" t="s">
        <v>155</v>
      </c>
      <c r="H2093" s="231">
        <v>3.96</v>
      </c>
      <c r="I2093" s="232"/>
      <c r="J2093" s="233">
        <f>ROUND(I2093*H2093,2)</f>
        <v>0</v>
      </c>
      <c r="K2093" s="229" t="s">
        <v>156</v>
      </c>
      <c r="L2093" s="234"/>
      <c r="M2093" s="235" t="s">
        <v>1</v>
      </c>
      <c r="N2093" s="236" t="s">
        <v>42</v>
      </c>
      <c r="O2093" s="71"/>
      <c r="P2093" s="190">
        <f>O2093*H2093</f>
        <v>0</v>
      </c>
      <c r="Q2093" s="190">
        <v>3.2000000000000002E-3</v>
      </c>
      <c r="R2093" s="190">
        <f>Q2093*H2093</f>
        <v>1.2672000000000001E-2</v>
      </c>
      <c r="S2093" s="190">
        <v>0</v>
      </c>
      <c r="T2093" s="191">
        <f>S2093*H2093</f>
        <v>0</v>
      </c>
      <c r="U2093" s="34"/>
      <c r="V2093" s="34"/>
      <c r="W2093" s="34"/>
      <c r="X2093" s="34"/>
      <c r="Y2093" s="34"/>
      <c r="Z2093" s="34"/>
      <c r="AA2093" s="34"/>
      <c r="AB2093" s="34"/>
      <c r="AC2093" s="34"/>
      <c r="AD2093" s="34"/>
      <c r="AE2093" s="34"/>
      <c r="AR2093" s="192" t="s">
        <v>326</v>
      </c>
      <c r="AT2093" s="192" t="s">
        <v>224</v>
      </c>
      <c r="AU2093" s="192" t="s">
        <v>84</v>
      </c>
      <c r="AY2093" s="17" t="s">
        <v>150</v>
      </c>
      <c r="BE2093" s="193">
        <f>IF(N2093="základní",J2093,0)</f>
        <v>0</v>
      </c>
      <c r="BF2093" s="193">
        <f>IF(N2093="snížená",J2093,0)</f>
        <v>0</v>
      </c>
      <c r="BG2093" s="193">
        <f>IF(N2093="zákl. přenesená",J2093,0)</f>
        <v>0</v>
      </c>
      <c r="BH2093" s="193">
        <f>IF(N2093="sníž. přenesená",J2093,0)</f>
        <v>0</v>
      </c>
      <c r="BI2093" s="193">
        <f>IF(N2093="nulová",J2093,0)</f>
        <v>0</v>
      </c>
      <c r="BJ2093" s="17" t="s">
        <v>82</v>
      </c>
      <c r="BK2093" s="193">
        <f>ROUND(I2093*H2093,2)</f>
        <v>0</v>
      </c>
      <c r="BL2093" s="17" t="s">
        <v>234</v>
      </c>
      <c r="BM2093" s="192" t="s">
        <v>3000</v>
      </c>
    </row>
    <row r="2094" spans="1:65" s="14" customFormat="1" ht="11.25">
      <c r="B2094" s="205"/>
      <c r="C2094" s="206"/>
      <c r="D2094" s="196" t="s">
        <v>162</v>
      </c>
      <c r="E2094" s="207" t="s">
        <v>1</v>
      </c>
      <c r="F2094" s="208" t="s">
        <v>8</v>
      </c>
      <c r="G2094" s="206"/>
      <c r="H2094" s="209">
        <v>12</v>
      </c>
      <c r="I2094" s="210"/>
      <c r="J2094" s="206"/>
      <c r="K2094" s="206"/>
      <c r="L2094" s="211"/>
      <c r="M2094" s="212"/>
      <c r="N2094" s="213"/>
      <c r="O2094" s="213"/>
      <c r="P2094" s="213"/>
      <c r="Q2094" s="213"/>
      <c r="R2094" s="213"/>
      <c r="S2094" s="213"/>
      <c r="T2094" s="214"/>
      <c r="AT2094" s="215" t="s">
        <v>162</v>
      </c>
      <c r="AU2094" s="215" t="s">
        <v>84</v>
      </c>
      <c r="AV2094" s="14" t="s">
        <v>84</v>
      </c>
      <c r="AW2094" s="14" t="s">
        <v>32</v>
      </c>
      <c r="AX2094" s="14" t="s">
        <v>82</v>
      </c>
      <c r="AY2094" s="215" t="s">
        <v>150</v>
      </c>
    </row>
    <row r="2095" spans="1:65" s="14" customFormat="1" ht="11.25">
      <c r="B2095" s="205"/>
      <c r="C2095" s="206"/>
      <c r="D2095" s="196" t="s">
        <v>162</v>
      </c>
      <c r="E2095" s="206"/>
      <c r="F2095" s="208" t="s">
        <v>3001</v>
      </c>
      <c r="G2095" s="206"/>
      <c r="H2095" s="209">
        <v>3.96</v>
      </c>
      <c r="I2095" s="210"/>
      <c r="J2095" s="206"/>
      <c r="K2095" s="206"/>
      <c r="L2095" s="211"/>
      <c r="M2095" s="212"/>
      <c r="N2095" s="213"/>
      <c r="O2095" s="213"/>
      <c r="P2095" s="213"/>
      <c r="Q2095" s="213"/>
      <c r="R2095" s="213"/>
      <c r="S2095" s="213"/>
      <c r="T2095" s="214"/>
      <c r="AT2095" s="215" t="s">
        <v>162</v>
      </c>
      <c r="AU2095" s="215" t="s">
        <v>84</v>
      </c>
      <c r="AV2095" s="14" t="s">
        <v>84</v>
      </c>
      <c r="AW2095" s="14" t="s">
        <v>4</v>
      </c>
      <c r="AX2095" s="14" t="s">
        <v>82</v>
      </c>
      <c r="AY2095" s="215" t="s">
        <v>150</v>
      </c>
    </row>
    <row r="2096" spans="1:65" s="2" customFormat="1" ht="24.2" customHeight="1">
      <c r="A2096" s="34"/>
      <c r="B2096" s="35"/>
      <c r="C2096" s="181" t="s">
        <v>3002</v>
      </c>
      <c r="D2096" s="181" t="s">
        <v>152</v>
      </c>
      <c r="E2096" s="182" t="s">
        <v>3003</v>
      </c>
      <c r="F2096" s="183" t="s">
        <v>3004</v>
      </c>
      <c r="G2096" s="184" t="s">
        <v>394</v>
      </c>
      <c r="H2096" s="185">
        <v>12</v>
      </c>
      <c r="I2096" s="186"/>
      <c r="J2096" s="187">
        <f>ROUND(I2096*H2096,2)</f>
        <v>0</v>
      </c>
      <c r="K2096" s="183" t="s">
        <v>156</v>
      </c>
      <c r="L2096" s="39"/>
      <c r="M2096" s="188" t="s">
        <v>1</v>
      </c>
      <c r="N2096" s="189" t="s">
        <v>42</v>
      </c>
      <c r="O2096" s="71"/>
      <c r="P2096" s="190">
        <f>O2096*H2096</f>
        <v>0</v>
      </c>
      <c r="Q2096" s="190">
        <v>8.0000000000000007E-5</v>
      </c>
      <c r="R2096" s="190">
        <f>Q2096*H2096</f>
        <v>9.6000000000000013E-4</v>
      </c>
      <c r="S2096" s="190">
        <v>0</v>
      </c>
      <c r="T2096" s="191">
        <f>S2096*H2096</f>
        <v>0</v>
      </c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R2096" s="192" t="s">
        <v>234</v>
      </c>
      <c r="AT2096" s="192" t="s">
        <v>152</v>
      </c>
      <c r="AU2096" s="192" t="s">
        <v>84</v>
      </c>
      <c r="AY2096" s="17" t="s">
        <v>150</v>
      </c>
      <c r="BE2096" s="193">
        <f>IF(N2096="základní",J2096,0)</f>
        <v>0</v>
      </c>
      <c r="BF2096" s="193">
        <f>IF(N2096="snížená",J2096,0)</f>
        <v>0</v>
      </c>
      <c r="BG2096" s="193">
        <f>IF(N2096="zákl. přenesená",J2096,0)</f>
        <v>0</v>
      </c>
      <c r="BH2096" s="193">
        <f>IF(N2096="sníž. přenesená",J2096,0)</f>
        <v>0</v>
      </c>
      <c r="BI2096" s="193">
        <f>IF(N2096="nulová",J2096,0)</f>
        <v>0</v>
      </c>
      <c r="BJ2096" s="17" t="s">
        <v>82</v>
      </c>
      <c r="BK2096" s="193">
        <f>ROUND(I2096*H2096,2)</f>
        <v>0</v>
      </c>
      <c r="BL2096" s="17" t="s">
        <v>234</v>
      </c>
      <c r="BM2096" s="192" t="s">
        <v>3005</v>
      </c>
    </row>
    <row r="2097" spans="1:65" s="13" customFormat="1" ht="11.25">
      <c r="B2097" s="194"/>
      <c r="C2097" s="195"/>
      <c r="D2097" s="196" t="s">
        <v>162</v>
      </c>
      <c r="E2097" s="197" t="s">
        <v>1</v>
      </c>
      <c r="F2097" s="198" t="s">
        <v>2953</v>
      </c>
      <c r="G2097" s="195"/>
      <c r="H2097" s="197" t="s">
        <v>1</v>
      </c>
      <c r="I2097" s="199"/>
      <c r="J2097" s="195"/>
      <c r="K2097" s="195"/>
      <c r="L2097" s="200"/>
      <c r="M2097" s="201"/>
      <c r="N2097" s="202"/>
      <c r="O2097" s="202"/>
      <c r="P2097" s="202"/>
      <c r="Q2097" s="202"/>
      <c r="R2097" s="202"/>
      <c r="S2097" s="202"/>
      <c r="T2097" s="203"/>
      <c r="AT2097" s="204" t="s">
        <v>162</v>
      </c>
      <c r="AU2097" s="204" t="s">
        <v>84</v>
      </c>
      <c r="AV2097" s="13" t="s">
        <v>82</v>
      </c>
      <c r="AW2097" s="13" t="s">
        <v>32</v>
      </c>
      <c r="AX2097" s="13" t="s">
        <v>77</v>
      </c>
      <c r="AY2097" s="204" t="s">
        <v>150</v>
      </c>
    </row>
    <row r="2098" spans="1:65" s="14" customFormat="1" ht="11.25">
      <c r="B2098" s="205"/>
      <c r="C2098" s="206"/>
      <c r="D2098" s="196" t="s">
        <v>162</v>
      </c>
      <c r="E2098" s="207" t="s">
        <v>1</v>
      </c>
      <c r="F2098" s="208" t="s">
        <v>2996</v>
      </c>
      <c r="G2098" s="206"/>
      <c r="H2098" s="209">
        <v>12</v>
      </c>
      <c r="I2098" s="210"/>
      <c r="J2098" s="206"/>
      <c r="K2098" s="206"/>
      <c r="L2098" s="211"/>
      <c r="M2098" s="212"/>
      <c r="N2098" s="213"/>
      <c r="O2098" s="213"/>
      <c r="P2098" s="213"/>
      <c r="Q2098" s="213"/>
      <c r="R2098" s="213"/>
      <c r="S2098" s="213"/>
      <c r="T2098" s="214"/>
      <c r="AT2098" s="215" t="s">
        <v>162</v>
      </c>
      <c r="AU2098" s="215" t="s">
        <v>84</v>
      </c>
      <c r="AV2098" s="14" t="s">
        <v>84</v>
      </c>
      <c r="AW2098" s="14" t="s">
        <v>32</v>
      </c>
      <c r="AX2098" s="14" t="s">
        <v>82</v>
      </c>
      <c r="AY2098" s="215" t="s">
        <v>150</v>
      </c>
    </row>
    <row r="2099" spans="1:65" s="2" customFormat="1" ht="49.15" customHeight="1">
      <c r="A2099" s="34"/>
      <c r="B2099" s="35"/>
      <c r="C2099" s="227" t="s">
        <v>3006</v>
      </c>
      <c r="D2099" s="227" t="s">
        <v>224</v>
      </c>
      <c r="E2099" s="228" t="s">
        <v>2998</v>
      </c>
      <c r="F2099" s="229" t="s">
        <v>2999</v>
      </c>
      <c r="G2099" s="230" t="s">
        <v>155</v>
      </c>
      <c r="H2099" s="231">
        <v>2.64</v>
      </c>
      <c r="I2099" s="232"/>
      <c r="J2099" s="233">
        <f>ROUND(I2099*H2099,2)</f>
        <v>0</v>
      </c>
      <c r="K2099" s="229" t="s">
        <v>156</v>
      </c>
      <c r="L2099" s="234"/>
      <c r="M2099" s="235" t="s">
        <v>1</v>
      </c>
      <c r="N2099" s="236" t="s">
        <v>42</v>
      </c>
      <c r="O2099" s="71"/>
      <c r="P2099" s="190">
        <f>O2099*H2099</f>
        <v>0</v>
      </c>
      <c r="Q2099" s="190">
        <v>3.2000000000000002E-3</v>
      </c>
      <c r="R2099" s="190">
        <f>Q2099*H2099</f>
        <v>8.4480000000000006E-3</v>
      </c>
      <c r="S2099" s="190">
        <v>0</v>
      </c>
      <c r="T2099" s="191">
        <f>S2099*H2099</f>
        <v>0</v>
      </c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  <c r="AR2099" s="192" t="s">
        <v>326</v>
      </c>
      <c r="AT2099" s="192" t="s">
        <v>224</v>
      </c>
      <c r="AU2099" s="192" t="s">
        <v>84</v>
      </c>
      <c r="AY2099" s="17" t="s">
        <v>150</v>
      </c>
      <c r="BE2099" s="193">
        <f>IF(N2099="základní",J2099,0)</f>
        <v>0</v>
      </c>
      <c r="BF2099" s="193">
        <f>IF(N2099="snížená",J2099,0)</f>
        <v>0</v>
      </c>
      <c r="BG2099" s="193">
        <f>IF(N2099="zákl. přenesená",J2099,0)</f>
        <v>0</v>
      </c>
      <c r="BH2099" s="193">
        <f>IF(N2099="sníž. přenesená",J2099,0)</f>
        <v>0</v>
      </c>
      <c r="BI2099" s="193">
        <f>IF(N2099="nulová",J2099,0)</f>
        <v>0</v>
      </c>
      <c r="BJ2099" s="17" t="s">
        <v>82</v>
      </c>
      <c r="BK2099" s="193">
        <f>ROUND(I2099*H2099,2)</f>
        <v>0</v>
      </c>
      <c r="BL2099" s="17" t="s">
        <v>234</v>
      </c>
      <c r="BM2099" s="192" t="s">
        <v>3007</v>
      </c>
    </row>
    <row r="2100" spans="1:65" s="14" customFormat="1" ht="11.25">
      <c r="B2100" s="205"/>
      <c r="C2100" s="206"/>
      <c r="D2100" s="196" t="s">
        <v>162</v>
      </c>
      <c r="E2100" s="206"/>
      <c r="F2100" s="208" t="s">
        <v>3008</v>
      </c>
      <c r="G2100" s="206"/>
      <c r="H2100" s="209">
        <v>2.64</v>
      </c>
      <c r="I2100" s="210"/>
      <c r="J2100" s="206"/>
      <c r="K2100" s="206"/>
      <c r="L2100" s="211"/>
      <c r="M2100" s="212"/>
      <c r="N2100" s="213"/>
      <c r="O2100" s="213"/>
      <c r="P2100" s="213"/>
      <c r="Q2100" s="213"/>
      <c r="R2100" s="213"/>
      <c r="S2100" s="213"/>
      <c r="T2100" s="214"/>
      <c r="AT2100" s="215" t="s">
        <v>162</v>
      </c>
      <c r="AU2100" s="215" t="s">
        <v>84</v>
      </c>
      <c r="AV2100" s="14" t="s">
        <v>84</v>
      </c>
      <c r="AW2100" s="14" t="s">
        <v>4</v>
      </c>
      <c r="AX2100" s="14" t="s">
        <v>82</v>
      </c>
      <c r="AY2100" s="215" t="s">
        <v>150</v>
      </c>
    </row>
    <row r="2101" spans="1:65" s="2" customFormat="1" ht="21.75" customHeight="1">
      <c r="A2101" s="34"/>
      <c r="B2101" s="35"/>
      <c r="C2101" s="181" t="s">
        <v>3009</v>
      </c>
      <c r="D2101" s="181" t="s">
        <v>152</v>
      </c>
      <c r="E2101" s="182" t="s">
        <v>3010</v>
      </c>
      <c r="F2101" s="183" t="s">
        <v>3011</v>
      </c>
      <c r="G2101" s="184" t="s">
        <v>394</v>
      </c>
      <c r="H2101" s="185">
        <v>206.72</v>
      </c>
      <c r="I2101" s="186"/>
      <c r="J2101" s="187">
        <f>ROUND(I2101*H2101,2)</f>
        <v>0</v>
      </c>
      <c r="K2101" s="183" t="s">
        <v>156</v>
      </c>
      <c r="L2101" s="39"/>
      <c r="M2101" s="188" t="s">
        <v>1</v>
      </c>
      <c r="N2101" s="189" t="s">
        <v>42</v>
      </c>
      <c r="O2101" s="71"/>
      <c r="P2101" s="190">
        <f>O2101*H2101</f>
        <v>0</v>
      </c>
      <c r="Q2101" s="190">
        <v>0</v>
      </c>
      <c r="R2101" s="190">
        <f>Q2101*H2101</f>
        <v>0</v>
      </c>
      <c r="S2101" s="190">
        <v>2.9999999999999997E-4</v>
      </c>
      <c r="T2101" s="191">
        <f>S2101*H2101</f>
        <v>6.2015999999999995E-2</v>
      </c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R2101" s="192" t="s">
        <v>234</v>
      </c>
      <c r="AT2101" s="192" t="s">
        <v>152</v>
      </c>
      <c r="AU2101" s="192" t="s">
        <v>84</v>
      </c>
      <c r="AY2101" s="17" t="s">
        <v>150</v>
      </c>
      <c r="BE2101" s="193">
        <f>IF(N2101="základní",J2101,0)</f>
        <v>0</v>
      </c>
      <c r="BF2101" s="193">
        <f>IF(N2101="snížená",J2101,0)</f>
        <v>0</v>
      </c>
      <c r="BG2101" s="193">
        <f>IF(N2101="zákl. přenesená",J2101,0)</f>
        <v>0</v>
      </c>
      <c r="BH2101" s="193">
        <f>IF(N2101="sníž. přenesená",J2101,0)</f>
        <v>0</v>
      </c>
      <c r="BI2101" s="193">
        <f>IF(N2101="nulová",J2101,0)</f>
        <v>0</v>
      </c>
      <c r="BJ2101" s="17" t="s">
        <v>82</v>
      </c>
      <c r="BK2101" s="193">
        <f>ROUND(I2101*H2101,2)</f>
        <v>0</v>
      </c>
      <c r="BL2101" s="17" t="s">
        <v>234</v>
      </c>
      <c r="BM2101" s="192" t="s">
        <v>3012</v>
      </c>
    </row>
    <row r="2102" spans="1:65" s="13" customFormat="1" ht="11.25">
      <c r="B2102" s="194"/>
      <c r="C2102" s="195"/>
      <c r="D2102" s="196" t="s">
        <v>162</v>
      </c>
      <c r="E2102" s="197" t="s">
        <v>1</v>
      </c>
      <c r="F2102" s="198" t="s">
        <v>2941</v>
      </c>
      <c r="G2102" s="195"/>
      <c r="H2102" s="197" t="s">
        <v>1</v>
      </c>
      <c r="I2102" s="199"/>
      <c r="J2102" s="195"/>
      <c r="K2102" s="195"/>
      <c r="L2102" s="200"/>
      <c r="M2102" s="201"/>
      <c r="N2102" s="202"/>
      <c r="O2102" s="202"/>
      <c r="P2102" s="202"/>
      <c r="Q2102" s="202"/>
      <c r="R2102" s="202"/>
      <c r="S2102" s="202"/>
      <c r="T2102" s="203"/>
      <c r="AT2102" s="204" t="s">
        <v>162</v>
      </c>
      <c r="AU2102" s="204" t="s">
        <v>84</v>
      </c>
      <c r="AV2102" s="13" t="s">
        <v>82</v>
      </c>
      <c r="AW2102" s="13" t="s">
        <v>32</v>
      </c>
      <c r="AX2102" s="13" t="s">
        <v>77</v>
      </c>
      <c r="AY2102" s="204" t="s">
        <v>150</v>
      </c>
    </row>
    <row r="2103" spans="1:65" s="14" customFormat="1" ht="11.25">
      <c r="B2103" s="205"/>
      <c r="C2103" s="206"/>
      <c r="D2103" s="196" t="s">
        <v>162</v>
      </c>
      <c r="E2103" s="207" t="s">
        <v>1</v>
      </c>
      <c r="F2103" s="208" t="s">
        <v>3013</v>
      </c>
      <c r="G2103" s="206"/>
      <c r="H2103" s="209">
        <v>17.8</v>
      </c>
      <c r="I2103" s="210"/>
      <c r="J2103" s="206"/>
      <c r="K2103" s="206"/>
      <c r="L2103" s="211"/>
      <c r="M2103" s="212"/>
      <c r="N2103" s="213"/>
      <c r="O2103" s="213"/>
      <c r="P2103" s="213"/>
      <c r="Q2103" s="213"/>
      <c r="R2103" s="213"/>
      <c r="S2103" s="213"/>
      <c r="T2103" s="214"/>
      <c r="AT2103" s="215" t="s">
        <v>162</v>
      </c>
      <c r="AU2103" s="215" t="s">
        <v>84</v>
      </c>
      <c r="AV2103" s="14" t="s">
        <v>84</v>
      </c>
      <c r="AW2103" s="14" t="s">
        <v>32</v>
      </c>
      <c r="AX2103" s="14" t="s">
        <v>77</v>
      </c>
      <c r="AY2103" s="215" t="s">
        <v>150</v>
      </c>
    </row>
    <row r="2104" spans="1:65" s="13" customFormat="1" ht="11.25">
      <c r="B2104" s="194"/>
      <c r="C2104" s="195"/>
      <c r="D2104" s="196" t="s">
        <v>162</v>
      </c>
      <c r="E2104" s="197" t="s">
        <v>1</v>
      </c>
      <c r="F2104" s="198" t="s">
        <v>2942</v>
      </c>
      <c r="G2104" s="195"/>
      <c r="H2104" s="197" t="s">
        <v>1</v>
      </c>
      <c r="I2104" s="199"/>
      <c r="J2104" s="195"/>
      <c r="K2104" s="195"/>
      <c r="L2104" s="200"/>
      <c r="M2104" s="201"/>
      <c r="N2104" s="202"/>
      <c r="O2104" s="202"/>
      <c r="P2104" s="202"/>
      <c r="Q2104" s="202"/>
      <c r="R2104" s="202"/>
      <c r="S2104" s="202"/>
      <c r="T2104" s="203"/>
      <c r="AT2104" s="204" t="s">
        <v>162</v>
      </c>
      <c r="AU2104" s="204" t="s">
        <v>84</v>
      </c>
      <c r="AV2104" s="13" t="s">
        <v>82</v>
      </c>
      <c r="AW2104" s="13" t="s">
        <v>32</v>
      </c>
      <c r="AX2104" s="13" t="s">
        <v>77</v>
      </c>
      <c r="AY2104" s="204" t="s">
        <v>150</v>
      </c>
    </row>
    <row r="2105" spans="1:65" s="14" customFormat="1" ht="11.25">
      <c r="B2105" s="205"/>
      <c r="C2105" s="206"/>
      <c r="D2105" s="196" t="s">
        <v>162</v>
      </c>
      <c r="E2105" s="207" t="s">
        <v>1</v>
      </c>
      <c r="F2105" s="208" t="s">
        <v>3014</v>
      </c>
      <c r="G2105" s="206"/>
      <c r="H2105" s="209">
        <v>27.44</v>
      </c>
      <c r="I2105" s="210"/>
      <c r="J2105" s="206"/>
      <c r="K2105" s="206"/>
      <c r="L2105" s="211"/>
      <c r="M2105" s="212"/>
      <c r="N2105" s="213"/>
      <c r="O2105" s="213"/>
      <c r="P2105" s="213"/>
      <c r="Q2105" s="213"/>
      <c r="R2105" s="213"/>
      <c r="S2105" s="213"/>
      <c r="T2105" s="214"/>
      <c r="AT2105" s="215" t="s">
        <v>162</v>
      </c>
      <c r="AU2105" s="215" t="s">
        <v>84</v>
      </c>
      <c r="AV2105" s="14" t="s">
        <v>84</v>
      </c>
      <c r="AW2105" s="14" t="s">
        <v>32</v>
      </c>
      <c r="AX2105" s="14" t="s">
        <v>77</v>
      </c>
      <c r="AY2105" s="215" t="s">
        <v>150</v>
      </c>
    </row>
    <row r="2106" spans="1:65" s="13" customFormat="1" ht="11.25">
      <c r="B2106" s="194"/>
      <c r="C2106" s="195"/>
      <c r="D2106" s="196" t="s">
        <v>162</v>
      </c>
      <c r="E2106" s="197" t="s">
        <v>1</v>
      </c>
      <c r="F2106" s="198" t="s">
        <v>257</v>
      </c>
      <c r="G2106" s="195"/>
      <c r="H2106" s="197" t="s">
        <v>1</v>
      </c>
      <c r="I2106" s="199"/>
      <c r="J2106" s="195"/>
      <c r="K2106" s="195"/>
      <c r="L2106" s="200"/>
      <c r="M2106" s="201"/>
      <c r="N2106" s="202"/>
      <c r="O2106" s="202"/>
      <c r="P2106" s="202"/>
      <c r="Q2106" s="202"/>
      <c r="R2106" s="202"/>
      <c r="S2106" s="202"/>
      <c r="T2106" s="203"/>
      <c r="AT2106" s="204" t="s">
        <v>162</v>
      </c>
      <c r="AU2106" s="204" t="s">
        <v>84</v>
      </c>
      <c r="AV2106" s="13" t="s">
        <v>82</v>
      </c>
      <c r="AW2106" s="13" t="s">
        <v>32</v>
      </c>
      <c r="AX2106" s="13" t="s">
        <v>77</v>
      </c>
      <c r="AY2106" s="204" t="s">
        <v>150</v>
      </c>
    </row>
    <row r="2107" spans="1:65" s="14" customFormat="1" ht="11.25">
      <c r="B2107" s="205"/>
      <c r="C2107" s="206"/>
      <c r="D2107" s="196" t="s">
        <v>162</v>
      </c>
      <c r="E2107" s="207" t="s">
        <v>1</v>
      </c>
      <c r="F2107" s="208" t="s">
        <v>3015</v>
      </c>
      <c r="G2107" s="206"/>
      <c r="H2107" s="209">
        <v>13.32</v>
      </c>
      <c r="I2107" s="210"/>
      <c r="J2107" s="206"/>
      <c r="K2107" s="206"/>
      <c r="L2107" s="211"/>
      <c r="M2107" s="212"/>
      <c r="N2107" s="213"/>
      <c r="O2107" s="213"/>
      <c r="P2107" s="213"/>
      <c r="Q2107" s="213"/>
      <c r="R2107" s="213"/>
      <c r="S2107" s="213"/>
      <c r="T2107" s="214"/>
      <c r="AT2107" s="215" t="s">
        <v>162</v>
      </c>
      <c r="AU2107" s="215" t="s">
        <v>84</v>
      </c>
      <c r="AV2107" s="14" t="s">
        <v>84</v>
      </c>
      <c r="AW2107" s="14" t="s">
        <v>32</v>
      </c>
      <c r="AX2107" s="14" t="s">
        <v>77</v>
      </c>
      <c r="AY2107" s="215" t="s">
        <v>150</v>
      </c>
    </row>
    <row r="2108" spans="1:65" s="13" customFormat="1" ht="11.25">
      <c r="B2108" s="194"/>
      <c r="C2108" s="195"/>
      <c r="D2108" s="196" t="s">
        <v>162</v>
      </c>
      <c r="E2108" s="197" t="s">
        <v>1</v>
      </c>
      <c r="F2108" s="198" t="s">
        <v>704</v>
      </c>
      <c r="G2108" s="195"/>
      <c r="H2108" s="197" t="s">
        <v>1</v>
      </c>
      <c r="I2108" s="199"/>
      <c r="J2108" s="195"/>
      <c r="K2108" s="195"/>
      <c r="L2108" s="200"/>
      <c r="M2108" s="201"/>
      <c r="N2108" s="202"/>
      <c r="O2108" s="202"/>
      <c r="P2108" s="202"/>
      <c r="Q2108" s="202"/>
      <c r="R2108" s="202"/>
      <c r="S2108" s="202"/>
      <c r="T2108" s="203"/>
      <c r="AT2108" s="204" t="s">
        <v>162</v>
      </c>
      <c r="AU2108" s="204" t="s">
        <v>84</v>
      </c>
      <c r="AV2108" s="13" t="s">
        <v>82</v>
      </c>
      <c r="AW2108" s="13" t="s">
        <v>32</v>
      </c>
      <c r="AX2108" s="13" t="s">
        <v>77</v>
      </c>
      <c r="AY2108" s="204" t="s">
        <v>150</v>
      </c>
    </row>
    <row r="2109" spans="1:65" s="14" customFormat="1" ht="11.25">
      <c r="B2109" s="205"/>
      <c r="C2109" s="206"/>
      <c r="D2109" s="196" t="s">
        <v>162</v>
      </c>
      <c r="E2109" s="207" t="s">
        <v>1</v>
      </c>
      <c r="F2109" s="208" t="s">
        <v>754</v>
      </c>
      <c r="G2109" s="206"/>
      <c r="H2109" s="209">
        <v>37.799999999999997</v>
      </c>
      <c r="I2109" s="210"/>
      <c r="J2109" s="206"/>
      <c r="K2109" s="206"/>
      <c r="L2109" s="211"/>
      <c r="M2109" s="212"/>
      <c r="N2109" s="213"/>
      <c r="O2109" s="213"/>
      <c r="P2109" s="213"/>
      <c r="Q2109" s="213"/>
      <c r="R2109" s="213"/>
      <c r="S2109" s="213"/>
      <c r="T2109" s="214"/>
      <c r="AT2109" s="215" t="s">
        <v>162</v>
      </c>
      <c r="AU2109" s="215" t="s">
        <v>84</v>
      </c>
      <c r="AV2109" s="14" t="s">
        <v>84</v>
      </c>
      <c r="AW2109" s="14" t="s">
        <v>32</v>
      </c>
      <c r="AX2109" s="14" t="s">
        <v>77</v>
      </c>
      <c r="AY2109" s="215" t="s">
        <v>150</v>
      </c>
    </row>
    <row r="2110" spans="1:65" s="13" customFormat="1" ht="11.25">
      <c r="B2110" s="194"/>
      <c r="C2110" s="195"/>
      <c r="D2110" s="196" t="s">
        <v>162</v>
      </c>
      <c r="E2110" s="197" t="s">
        <v>1</v>
      </c>
      <c r="F2110" s="198" t="s">
        <v>756</v>
      </c>
      <c r="G2110" s="195"/>
      <c r="H2110" s="197" t="s">
        <v>1</v>
      </c>
      <c r="I2110" s="199"/>
      <c r="J2110" s="195"/>
      <c r="K2110" s="195"/>
      <c r="L2110" s="200"/>
      <c r="M2110" s="201"/>
      <c r="N2110" s="202"/>
      <c r="O2110" s="202"/>
      <c r="P2110" s="202"/>
      <c r="Q2110" s="202"/>
      <c r="R2110" s="202"/>
      <c r="S2110" s="202"/>
      <c r="T2110" s="203"/>
      <c r="AT2110" s="204" t="s">
        <v>162</v>
      </c>
      <c r="AU2110" s="204" t="s">
        <v>84</v>
      </c>
      <c r="AV2110" s="13" t="s">
        <v>82</v>
      </c>
      <c r="AW2110" s="13" t="s">
        <v>32</v>
      </c>
      <c r="AX2110" s="13" t="s">
        <v>77</v>
      </c>
      <c r="AY2110" s="204" t="s">
        <v>150</v>
      </c>
    </row>
    <row r="2111" spans="1:65" s="14" customFormat="1" ht="11.25">
      <c r="B2111" s="205"/>
      <c r="C2111" s="206"/>
      <c r="D2111" s="196" t="s">
        <v>162</v>
      </c>
      <c r="E2111" s="207" t="s">
        <v>1</v>
      </c>
      <c r="F2111" s="208" t="s">
        <v>757</v>
      </c>
      <c r="G2111" s="206"/>
      <c r="H2111" s="209">
        <v>20.9</v>
      </c>
      <c r="I2111" s="210"/>
      <c r="J2111" s="206"/>
      <c r="K2111" s="206"/>
      <c r="L2111" s="211"/>
      <c r="M2111" s="212"/>
      <c r="N2111" s="213"/>
      <c r="O2111" s="213"/>
      <c r="P2111" s="213"/>
      <c r="Q2111" s="213"/>
      <c r="R2111" s="213"/>
      <c r="S2111" s="213"/>
      <c r="T2111" s="214"/>
      <c r="AT2111" s="215" t="s">
        <v>162</v>
      </c>
      <c r="AU2111" s="215" t="s">
        <v>84</v>
      </c>
      <c r="AV2111" s="14" t="s">
        <v>84</v>
      </c>
      <c r="AW2111" s="14" t="s">
        <v>32</v>
      </c>
      <c r="AX2111" s="14" t="s">
        <v>77</v>
      </c>
      <c r="AY2111" s="215" t="s">
        <v>150</v>
      </c>
    </row>
    <row r="2112" spans="1:65" s="13" customFormat="1" ht="11.25">
      <c r="B2112" s="194"/>
      <c r="C2112" s="195"/>
      <c r="D2112" s="196" t="s">
        <v>162</v>
      </c>
      <c r="E2112" s="197" t="s">
        <v>1</v>
      </c>
      <c r="F2112" s="198" t="s">
        <v>714</v>
      </c>
      <c r="G2112" s="195"/>
      <c r="H2112" s="197" t="s">
        <v>1</v>
      </c>
      <c r="I2112" s="199"/>
      <c r="J2112" s="195"/>
      <c r="K2112" s="195"/>
      <c r="L2112" s="200"/>
      <c r="M2112" s="201"/>
      <c r="N2112" s="202"/>
      <c r="O2112" s="202"/>
      <c r="P2112" s="202"/>
      <c r="Q2112" s="202"/>
      <c r="R2112" s="202"/>
      <c r="S2112" s="202"/>
      <c r="T2112" s="203"/>
      <c r="AT2112" s="204" t="s">
        <v>162</v>
      </c>
      <c r="AU2112" s="204" t="s">
        <v>84</v>
      </c>
      <c r="AV2112" s="13" t="s">
        <v>82</v>
      </c>
      <c r="AW2112" s="13" t="s">
        <v>32</v>
      </c>
      <c r="AX2112" s="13" t="s">
        <v>77</v>
      </c>
      <c r="AY2112" s="204" t="s">
        <v>150</v>
      </c>
    </row>
    <row r="2113" spans="1:65" s="14" customFormat="1" ht="11.25">
      <c r="B2113" s="205"/>
      <c r="C2113" s="206"/>
      <c r="D2113" s="196" t="s">
        <v>162</v>
      </c>
      <c r="E2113" s="207" t="s">
        <v>1</v>
      </c>
      <c r="F2113" s="208" t="s">
        <v>2899</v>
      </c>
      <c r="G2113" s="206"/>
      <c r="H2113" s="209">
        <v>47.7</v>
      </c>
      <c r="I2113" s="210"/>
      <c r="J2113" s="206"/>
      <c r="K2113" s="206"/>
      <c r="L2113" s="211"/>
      <c r="M2113" s="212"/>
      <c r="N2113" s="213"/>
      <c r="O2113" s="213"/>
      <c r="P2113" s="213"/>
      <c r="Q2113" s="213"/>
      <c r="R2113" s="213"/>
      <c r="S2113" s="213"/>
      <c r="T2113" s="214"/>
      <c r="AT2113" s="215" t="s">
        <v>162</v>
      </c>
      <c r="AU2113" s="215" t="s">
        <v>84</v>
      </c>
      <c r="AV2113" s="14" t="s">
        <v>84</v>
      </c>
      <c r="AW2113" s="14" t="s">
        <v>32</v>
      </c>
      <c r="AX2113" s="14" t="s">
        <v>77</v>
      </c>
      <c r="AY2113" s="215" t="s">
        <v>150</v>
      </c>
    </row>
    <row r="2114" spans="1:65" s="13" customFormat="1" ht="11.25">
      <c r="B2114" s="194"/>
      <c r="C2114" s="195"/>
      <c r="D2114" s="196" t="s">
        <v>162</v>
      </c>
      <c r="E2114" s="197" t="s">
        <v>1</v>
      </c>
      <c r="F2114" s="198" t="s">
        <v>716</v>
      </c>
      <c r="G2114" s="195"/>
      <c r="H2114" s="197" t="s">
        <v>1</v>
      </c>
      <c r="I2114" s="199"/>
      <c r="J2114" s="195"/>
      <c r="K2114" s="195"/>
      <c r="L2114" s="200"/>
      <c r="M2114" s="201"/>
      <c r="N2114" s="202"/>
      <c r="O2114" s="202"/>
      <c r="P2114" s="202"/>
      <c r="Q2114" s="202"/>
      <c r="R2114" s="202"/>
      <c r="S2114" s="202"/>
      <c r="T2114" s="203"/>
      <c r="AT2114" s="204" t="s">
        <v>162</v>
      </c>
      <c r="AU2114" s="204" t="s">
        <v>84</v>
      </c>
      <c r="AV2114" s="13" t="s">
        <v>82</v>
      </c>
      <c r="AW2114" s="13" t="s">
        <v>32</v>
      </c>
      <c r="AX2114" s="13" t="s">
        <v>77</v>
      </c>
      <c r="AY2114" s="204" t="s">
        <v>150</v>
      </c>
    </row>
    <row r="2115" spans="1:65" s="14" customFormat="1" ht="11.25">
      <c r="B2115" s="205"/>
      <c r="C2115" s="206"/>
      <c r="D2115" s="196" t="s">
        <v>162</v>
      </c>
      <c r="E2115" s="207" t="s">
        <v>1</v>
      </c>
      <c r="F2115" s="208" t="s">
        <v>3016</v>
      </c>
      <c r="G2115" s="206"/>
      <c r="H2115" s="209">
        <v>41.76</v>
      </c>
      <c r="I2115" s="210"/>
      <c r="J2115" s="206"/>
      <c r="K2115" s="206"/>
      <c r="L2115" s="211"/>
      <c r="M2115" s="212"/>
      <c r="N2115" s="213"/>
      <c r="O2115" s="213"/>
      <c r="P2115" s="213"/>
      <c r="Q2115" s="213"/>
      <c r="R2115" s="213"/>
      <c r="S2115" s="213"/>
      <c r="T2115" s="214"/>
      <c r="AT2115" s="215" t="s">
        <v>162</v>
      </c>
      <c r="AU2115" s="215" t="s">
        <v>84</v>
      </c>
      <c r="AV2115" s="14" t="s">
        <v>84</v>
      </c>
      <c r="AW2115" s="14" t="s">
        <v>32</v>
      </c>
      <c r="AX2115" s="14" t="s">
        <v>77</v>
      </c>
      <c r="AY2115" s="215" t="s">
        <v>150</v>
      </c>
    </row>
    <row r="2116" spans="1:65" s="15" customFormat="1" ht="11.25">
      <c r="B2116" s="216"/>
      <c r="C2116" s="217"/>
      <c r="D2116" s="196" t="s">
        <v>162</v>
      </c>
      <c r="E2116" s="218" t="s">
        <v>1</v>
      </c>
      <c r="F2116" s="219" t="s">
        <v>166</v>
      </c>
      <c r="G2116" s="217"/>
      <c r="H2116" s="220">
        <v>206.71999999999997</v>
      </c>
      <c r="I2116" s="221"/>
      <c r="J2116" s="217"/>
      <c r="K2116" s="217"/>
      <c r="L2116" s="222"/>
      <c r="M2116" s="223"/>
      <c r="N2116" s="224"/>
      <c r="O2116" s="224"/>
      <c r="P2116" s="224"/>
      <c r="Q2116" s="224"/>
      <c r="R2116" s="224"/>
      <c r="S2116" s="224"/>
      <c r="T2116" s="225"/>
      <c r="AT2116" s="226" t="s">
        <v>162</v>
      </c>
      <c r="AU2116" s="226" t="s">
        <v>84</v>
      </c>
      <c r="AV2116" s="15" t="s">
        <v>157</v>
      </c>
      <c r="AW2116" s="15" t="s">
        <v>32</v>
      </c>
      <c r="AX2116" s="15" t="s">
        <v>82</v>
      </c>
      <c r="AY2116" s="226" t="s">
        <v>150</v>
      </c>
    </row>
    <row r="2117" spans="1:65" s="2" customFormat="1" ht="16.5" customHeight="1">
      <c r="A2117" s="34"/>
      <c r="B2117" s="35"/>
      <c r="C2117" s="181" t="s">
        <v>3017</v>
      </c>
      <c r="D2117" s="181" t="s">
        <v>152</v>
      </c>
      <c r="E2117" s="182" t="s">
        <v>3018</v>
      </c>
      <c r="F2117" s="183" t="s">
        <v>3019</v>
      </c>
      <c r="G2117" s="184" t="s">
        <v>394</v>
      </c>
      <c r="H2117" s="185">
        <v>228.13</v>
      </c>
      <c r="I2117" s="186"/>
      <c r="J2117" s="187">
        <f>ROUND(I2117*H2117,2)</f>
        <v>0</v>
      </c>
      <c r="K2117" s="183" t="s">
        <v>156</v>
      </c>
      <c r="L2117" s="39"/>
      <c r="M2117" s="188" t="s">
        <v>1</v>
      </c>
      <c r="N2117" s="189" t="s">
        <v>42</v>
      </c>
      <c r="O2117" s="71"/>
      <c r="P2117" s="190">
        <f>O2117*H2117</f>
        <v>0</v>
      </c>
      <c r="Q2117" s="190">
        <v>1.0000000000000001E-5</v>
      </c>
      <c r="R2117" s="190">
        <f>Q2117*H2117</f>
        <v>2.2813E-3</v>
      </c>
      <c r="S2117" s="190">
        <v>0</v>
      </c>
      <c r="T2117" s="191">
        <f>S2117*H2117</f>
        <v>0</v>
      </c>
      <c r="U2117" s="34"/>
      <c r="V2117" s="34"/>
      <c r="W2117" s="34"/>
      <c r="X2117" s="34"/>
      <c r="Y2117" s="34"/>
      <c r="Z2117" s="34"/>
      <c r="AA2117" s="34"/>
      <c r="AB2117" s="34"/>
      <c r="AC2117" s="34"/>
      <c r="AD2117" s="34"/>
      <c r="AE2117" s="34"/>
      <c r="AR2117" s="192" t="s">
        <v>234</v>
      </c>
      <c r="AT2117" s="192" t="s">
        <v>152</v>
      </c>
      <c r="AU2117" s="192" t="s">
        <v>84</v>
      </c>
      <c r="AY2117" s="17" t="s">
        <v>150</v>
      </c>
      <c r="BE2117" s="193">
        <f>IF(N2117="základní",J2117,0)</f>
        <v>0</v>
      </c>
      <c r="BF2117" s="193">
        <f>IF(N2117="snížená",J2117,0)</f>
        <v>0</v>
      </c>
      <c r="BG2117" s="193">
        <f>IF(N2117="zákl. přenesená",J2117,0)</f>
        <v>0</v>
      </c>
      <c r="BH2117" s="193">
        <f>IF(N2117="sníž. přenesená",J2117,0)</f>
        <v>0</v>
      </c>
      <c r="BI2117" s="193">
        <f>IF(N2117="nulová",J2117,0)</f>
        <v>0</v>
      </c>
      <c r="BJ2117" s="17" t="s">
        <v>82</v>
      </c>
      <c r="BK2117" s="193">
        <f>ROUND(I2117*H2117,2)</f>
        <v>0</v>
      </c>
      <c r="BL2117" s="17" t="s">
        <v>234</v>
      </c>
      <c r="BM2117" s="192" t="s">
        <v>3020</v>
      </c>
    </row>
    <row r="2118" spans="1:65" s="13" customFormat="1" ht="11.25">
      <c r="B2118" s="194"/>
      <c r="C2118" s="195"/>
      <c r="D2118" s="196" t="s">
        <v>162</v>
      </c>
      <c r="E2118" s="197" t="s">
        <v>1</v>
      </c>
      <c r="F2118" s="198" t="s">
        <v>2941</v>
      </c>
      <c r="G2118" s="195"/>
      <c r="H2118" s="197" t="s">
        <v>1</v>
      </c>
      <c r="I2118" s="199"/>
      <c r="J2118" s="195"/>
      <c r="K2118" s="195"/>
      <c r="L2118" s="200"/>
      <c r="M2118" s="201"/>
      <c r="N2118" s="202"/>
      <c r="O2118" s="202"/>
      <c r="P2118" s="202"/>
      <c r="Q2118" s="202"/>
      <c r="R2118" s="202"/>
      <c r="S2118" s="202"/>
      <c r="T2118" s="203"/>
      <c r="AT2118" s="204" t="s">
        <v>162</v>
      </c>
      <c r="AU2118" s="204" t="s">
        <v>84</v>
      </c>
      <c r="AV2118" s="13" t="s">
        <v>82</v>
      </c>
      <c r="AW2118" s="13" t="s">
        <v>32</v>
      </c>
      <c r="AX2118" s="13" t="s">
        <v>77</v>
      </c>
      <c r="AY2118" s="204" t="s">
        <v>150</v>
      </c>
    </row>
    <row r="2119" spans="1:65" s="14" customFormat="1" ht="11.25">
      <c r="B2119" s="205"/>
      <c r="C2119" s="206"/>
      <c r="D2119" s="196" t="s">
        <v>162</v>
      </c>
      <c r="E2119" s="207" t="s">
        <v>1</v>
      </c>
      <c r="F2119" s="208" t="s">
        <v>3021</v>
      </c>
      <c r="G2119" s="206"/>
      <c r="H2119" s="209">
        <v>15.4</v>
      </c>
      <c r="I2119" s="210"/>
      <c r="J2119" s="206"/>
      <c r="K2119" s="206"/>
      <c r="L2119" s="211"/>
      <c r="M2119" s="212"/>
      <c r="N2119" s="213"/>
      <c r="O2119" s="213"/>
      <c r="P2119" s="213"/>
      <c r="Q2119" s="213"/>
      <c r="R2119" s="213"/>
      <c r="S2119" s="213"/>
      <c r="T2119" s="214"/>
      <c r="AT2119" s="215" t="s">
        <v>162</v>
      </c>
      <c r="AU2119" s="215" t="s">
        <v>84</v>
      </c>
      <c r="AV2119" s="14" t="s">
        <v>84</v>
      </c>
      <c r="AW2119" s="14" t="s">
        <v>32</v>
      </c>
      <c r="AX2119" s="14" t="s">
        <v>77</v>
      </c>
      <c r="AY2119" s="215" t="s">
        <v>150</v>
      </c>
    </row>
    <row r="2120" spans="1:65" s="13" customFormat="1" ht="11.25">
      <c r="B2120" s="194"/>
      <c r="C2120" s="195"/>
      <c r="D2120" s="196" t="s">
        <v>162</v>
      </c>
      <c r="E2120" s="197" t="s">
        <v>1</v>
      </c>
      <c r="F2120" s="198" t="s">
        <v>2942</v>
      </c>
      <c r="G2120" s="195"/>
      <c r="H2120" s="197" t="s">
        <v>1</v>
      </c>
      <c r="I2120" s="199"/>
      <c r="J2120" s="195"/>
      <c r="K2120" s="195"/>
      <c r="L2120" s="200"/>
      <c r="M2120" s="201"/>
      <c r="N2120" s="202"/>
      <c r="O2120" s="202"/>
      <c r="P2120" s="202"/>
      <c r="Q2120" s="202"/>
      <c r="R2120" s="202"/>
      <c r="S2120" s="202"/>
      <c r="T2120" s="203"/>
      <c r="AT2120" s="204" t="s">
        <v>162</v>
      </c>
      <c r="AU2120" s="204" t="s">
        <v>84</v>
      </c>
      <c r="AV2120" s="13" t="s">
        <v>82</v>
      </c>
      <c r="AW2120" s="13" t="s">
        <v>32</v>
      </c>
      <c r="AX2120" s="13" t="s">
        <v>77</v>
      </c>
      <c r="AY2120" s="204" t="s">
        <v>150</v>
      </c>
    </row>
    <row r="2121" spans="1:65" s="14" customFormat="1" ht="11.25">
      <c r="B2121" s="205"/>
      <c r="C2121" s="206"/>
      <c r="D2121" s="196" t="s">
        <v>162</v>
      </c>
      <c r="E2121" s="207" t="s">
        <v>1</v>
      </c>
      <c r="F2121" s="208" t="s">
        <v>3022</v>
      </c>
      <c r="G2121" s="206"/>
      <c r="H2121" s="209">
        <v>23.04</v>
      </c>
      <c r="I2121" s="210"/>
      <c r="J2121" s="206"/>
      <c r="K2121" s="206"/>
      <c r="L2121" s="211"/>
      <c r="M2121" s="212"/>
      <c r="N2121" s="213"/>
      <c r="O2121" s="213"/>
      <c r="P2121" s="213"/>
      <c r="Q2121" s="213"/>
      <c r="R2121" s="213"/>
      <c r="S2121" s="213"/>
      <c r="T2121" s="214"/>
      <c r="AT2121" s="215" t="s">
        <v>162</v>
      </c>
      <c r="AU2121" s="215" t="s">
        <v>84</v>
      </c>
      <c r="AV2121" s="14" t="s">
        <v>84</v>
      </c>
      <c r="AW2121" s="14" t="s">
        <v>32</v>
      </c>
      <c r="AX2121" s="14" t="s">
        <v>77</v>
      </c>
      <c r="AY2121" s="215" t="s">
        <v>150</v>
      </c>
    </row>
    <row r="2122" spans="1:65" s="13" customFormat="1" ht="11.25">
      <c r="B2122" s="194"/>
      <c r="C2122" s="195"/>
      <c r="D2122" s="196" t="s">
        <v>162</v>
      </c>
      <c r="E2122" s="197" t="s">
        <v>1</v>
      </c>
      <c r="F2122" s="198" t="s">
        <v>704</v>
      </c>
      <c r="G2122" s="195"/>
      <c r="H2122" s="197" t="s">
        <v>1</v>
      </c>
      <c r="I2122" s="199"/>
      <c r="J2122" s="195"/>
      <c r="K2122" s="195"/>
      <c r="L2122" s="200"/>
      <c r="M2122" s="201"/>
      <c r="N2122" s="202"/>
      <c r="O2122" s="202"/>
      <c r="P2122" s="202"/>
      <c r="Q2122" s="202"/>
      <c r="R2122" s="202"/>
      <c r="S2122" s="202"/>
      <c r="T2122" s="203"/>
      <c r="AT2122" s="204" t="s">
        <v>162</v>
      </c>
      <c r="AU2122" s="204" t="s">
        <v>84</v>
      </c>
      <c r="AV2122" s="13" t="s">
        <v>82</v>
      </c>
      <c r="AW2122" s="13" t="s">
        <v>32</v>
      </c>
      <c r="AX2122" s="13" t="s">
        <v>77</v>
      </c>
      <c r="AY2122" s="204" t="s">
        <v>150</v>
      </c>
    </row>
    <row r="2123" spans="1:65" s="14" customFormat="1" ht="11.25">
      <c r="B2123" s="205"/>
      <c r="C2123" s="206"/>
      <c r="D2123" s="196" t="s">
        <v>162</v>
      </c>
      <c r="E2123" s="207" t="s">
        <v>1</v>
      </c>
      <c r="F2123" s="208" t="s">
        <v>754</v>
      </c>
      <c r="G2123" s="206"/>
      <c r="H2123" s="209">
        <v>37.799999999999997</v>
      </c>
      <c r="I2123" s="210"/>
      <c r="J2123" s="206"/>
      <c r="K2123" s="206"/>
      <c r="L2123" s="211"/>
      <c r="M2123" s="212"/>
      <c r="N2123" s="213"/>
      <c r="O2123" s="213"/>
      <c r="P2123" s="213"/>
      <c r="Q2123" s="213"/>
      <c r="R2123" s="213"/>
      <c r="S2123" s="213"/>
      <c r="T2123" s="214"/>
      <c r="AT2123" s="215" t="s">
        <v>162</v>
      </c>
      <c r="AU2123" s="215" t="s">
        <v>84</v>
      </c>
      <c r="AV2123" s="14" t="s">
        <v>84</v>
      </c>
      <c r="AW2123" s="14" t="s">
        <v>32</v>
      </c>
      <c r="AX2123" s="14" t="s">
        <v>77</v>
      </c>
      <c r="AY2123" s="215" t="s">
        <v>150</v>
      </c>
    </row>
    <row r="2124" spans="1:65" s="13" customFormat="1" ht="11.25">
      <c r="B2124" s="194"/>
      <c r="C2124" s="195"/>
      <c r="D2124" s="196" t="s">
        <v>162</v>
      </c>
      <c r="E2124" s="197" t="s">
        <v>1</v>
      </c>
      <c r="F2124" s="198" t="s">
        <v>706</v>
      </c>
      <c r="G2124" s="195"/>
      <c r="H2124" s="197" t="s">
        <v>1</v>
      </c>
      <c r="I2124" s="199"/>
      <c r="J2124" s="195"/>
      <c r="K2124" s="195"/>
      <c r="L2124" s="200"/>
      <c r="M2124" s="201"/>
      <c r="N2124" s="202"/>
      <c r="O2124" s="202"/>
      <c r="P2124" s="202"/>
      <c r="Q2124" s="202"/>
      <c r="R2124" s="202"/>
      <c r="S2124" s="202"/>
      <c r="T2124" s="203"/>
      <c r="AT2124" s="204" t="s">
        <v>162</v>
      </c>
      <c r="AU2124" s="204" t="s">
        <v>84</v>
      </c>
      <c r="AV2124" s="13" t="s">
        <v>82</v>
      </c>
      <c r="AW2124" s="13" t="s">
        <v>32</v>
      </c>
      <c r="AX2124" s="13" t="s">
        <v>77</v>
      </c>
      <c r="AY2124" s="204" t="s">
        <v>150</v>
      </c>
    </row>
    <row r="2125" spans="1:65" s="14" customFormat="1" ht="11.25">
      <c r="B2125" s="205"/>
      <c r="C2125" s="206"/>
      <c r="D2125" s="196" t="s">
        <v>162</v>
      </c>
      <c r="E2125" s="207" t="s">
        <v>1</v>
      </c>
      <c r="F2125" s="208" t="s">
        <v>755</v>
      </c>
      <c r="G2125" s="206"/>
      <c r="H2125" s="209">
        <v>45.47</v>
      </c>
      <c r="I2125" s="210"/>
      <c r="J2125" s="206"/>
      <c r="K2125" s="206"/>
      <c r="L2125" s="211"/>
      <c r="M2125" s="212"/>
      <c r="N2125" s="213"/>
      <c r="O2125" s="213"/>
      <c r="P2125" s="213"/>
      <c r="Q2125" s="213"/>
      <c r="R2125" s="213"/>
      <c r="S2125" s="213"/>
      <c r="T2125" s="214"/>
      <c r="AT2125" s="215" t="s">
        <v>162</v>
      </c>
      <c r="AU2125" s="215" t="s">
        <v>84</v>
      </c>
      <c r="AV2125" s="14" t="s">
        <v>84</v>
      </c>
      <c r="AW2125" s="14" t="s">
        <v>32</v>
      </c>
      <c r="AX2125" s="14" t="s">
        <v>77</v>
      </c>
      <c r="AY2125" s="215" t="s">
        <v>150</v>
      </c>
    </row>
    <row r="2126" spans="1:65" s="13" customFormat="1" ht="11.25">
      <c r="B2126" s="194"/>
      <c r="C2126" s="195"/>
      <c r="D2126" s="196" t="s">
        <v>162</v>
      </c>
      <c r="E2126" s="197" t="s">
        <v>1</v>
      </c>
      <c r="F2126" s="198" t="s">
        <v>756</v>
      </c>
      <c r="G2126" s="195"/>
      <c r="H2126" s="197" t="s">
        <v>1</v>
      </c>
      <c r="I2126" s="199"/>
      <c r="J2126" s="195"/>
      <c r="K2126" s="195"/>
      <c r="L2126" s="200"/>
      <c r="M2126" s="201"/>
      <c r="N2126" s="202"/>
      <c r="O2126" s="202"/>
      <c r="P2126" s="202"/>
      <c r="Q2126" s="202"/>
      <c r="R2126" s="202"/>
      <c r="S2126" s="202"/>
      <c r="T2126" s="203"/>
      <c r="AT2126" s="204" t="s">
        <v>162</v>
      </c>
      <c r="AU2126" s="204" t="s">
        <v>84</v>
      </c>
      <c r="AV2126" s="13" t="s">
        <v>82</v>
      </c>
      <c r="AW2126" s="13" t="s">
        <v>32</v>
      </c>
      <c r="AX2126" s="13" t="s">
        <v>77</v>
      </c>
      <c r="AY2126" s="204" t="s">
        <v>150</v>
      </c>
    </row>
    <row r="2127" spans="1:65" s="14" customFormat="1" ht="11.25">
      <c r="B2127" s="205"/>
      <c r="C2127" s="206"/>
      <c r="D2127" s="196" t="s">
        <v>162</v>
      </c>
      <c r="E2127" s="207" t="s">
        <v>1</v>
      </c>
      <c r="F2127" s="208" t="s">
        <v>757</v>
      </c>
      <c r="G2127" s="206"/>
      <c r="H2127" s="209">
        <v>20.9</v>
      </c>
      <c r="I2127" s="210"/>
      <c r="J2127" s="206"/>
      <c r="K2127" s="206"/>
      <c r="L2127" s="211"/>
      <c r="M2127" s="212"/>
      <c r="N2127" s="213"/>
      <c r="O2127" s="213"/>
      <c r="P2127" s="213"/>
      <c r="Q2127" s="213"/>
      <c r="R2127" s="213"/>
      <c r="S2127" s="213"/>
      <c r="T2127" s="214"/>
      <c r="AT2127" s="215" t="s">
        <v>162</v>
      </c>
      <c r="AU2127" s="215" t="s">
        <v>84</v>
      </c>
      <c r="AV2127" s="14" t="s">
        <v>84</v>
      </c>
      <c r="AW2127" s="14" t="s">
        <v>32</v>
      </c>
      <c r="AX2127" s="14" t="s">
        <v>77</v>
      </c>
      <c r="AY2127" s="215" t="s">
        <v>150</v>
      </c>
    </row>
    <row r="2128" spans="1:65" s="13" customFormat="1" ht="11.25">
      <c r="B2128" s="194"/>
      <c r="C2128" s="195"/>
      <c r="D2128" s="196" t="s">
        <v>162</v>
      </c>
      <c r="E2128" s="197" t="s">
        <v>1</v>
      </c>
      <c r="F2128" s="198" t="s">
        <v>712</v>
      </c>
      <c r="G2128" s="195"/>
      <c r="H2128" s="197" t="s">
        <v>1</v>
      </c>
      <c r="I2128" s="199"/>
      <c r="J2128" s="195"/>
      <c r="K2128" s="195"/>
      <c r="L2128" s="200"/>
      <c r="M2128" s="201"/>
      <c r="N2128" s="202"/>
      <c r="O2128" s="202"/>
      <c r="P2128" s="202"/>
      <c r="Q2128" s="202"/>
      <c r="R2128" s="202"/>
      <c r="S2128" s="202"/>
      <c r="T2128" s="203"/>
      <c r="AT2128" s="204" t="s">
        <v>162</v>
      </c>
      <c r="AU2128" s="204" t="s">
        <v>84</v>
      </c>
      <c r="AV2128" s="13" t="s">
        <v>82</v>
      </c>
      <c r="AW2128" s="13" t="s">
        <v>32</v>
      </c>
      <c r="AX2128" s="13" t="s">
        <v>77</v>
      </c>
      <c r="AY2128" s="204" t="s">
        <v>150</v>
      </c>
    </row>
    <row r="2129" spans="1:65" s="14" customFormat="1" ht="11.25">
      <c r="B2129" s="205"/>
      <c r="C2129" s="206"/>
      <c r="D2129" s="196" t="s">
        <v>162</v>
      </c>
      <c r="E2129" s="207" t="s">
        <v>1</v>
      </c>
      <c r="F2129" s="208" t="s">
        <v>537</v>
      </c>
      <c r="G2129" s="206"/>
      <c r="H2129" s="209">
        <v>65</v>
      </c>
      <c r="I2129" s="210"/>
      <c r="J2129" s="206"/>
      <c r="K2129" s="206"/>
      <c r="L2129" s="211"/>
      <c r="M2129" s="212"/>
      <c r="N2129" s="213"/>
      <c r="O2129" s="213"/>
      <c r="P2129" s="213"/>
      <c r="Q2129" s="213"/>
      <c r="R2129" s="213"/>
      <c r="S2129" s="213"/>
      <c r="T2129" s="214"/>
      <c r="AT2129" s="215" t="s">
        <v>162</v>
      </c>
      <c r="AU2129" s="215" t="s">
        <v>84</v>
      </c>
      <c r="AV2129" s="14" t="s">
        <v>84</v>
      </c>
      <c r="AW2129" s="14" t="s">
        <v>32</v>
      </c>
      <c r="AX2129" s="14" t="s">
        <v>77</v>
      </c>
      <c r="AY2129" s="215" t="s">
        <v>150</v>
      </c>
    </row>
    <row r="2130" spans="1:65" s="13" customFormat="1" ht="11.25">
      <c r="B2130" s="194"/>
      <c r="C2130" s="195"/>
      <c r="D2130" s="196" t="s">
        <v>162</v>
      </c>
      <c r="E2130" s="197" t="s">
        <v>1</v>
      </c>
      <c r="F2130" s="198" t="s">
        <v>716</v>
      </c>
      <c r="G2130" s="195"/>
      <c r="H2130" s="197" t="s">
        <v>1</v>
      </c>
      <c r="I2130" s="199"/>
      <c r="J2130" s="195"/>
      <c r="K2130" s="195"/>
      <c r="L2130" s="200"/>
      <c r="M2130" s="201"/>
      <c r="N2130" s="202"/>
      <c r="O2130" s="202"/>
      <c r="P2130" s="202"/>
      <c r="Q2130" s="202"/>
      <c r="R2130" s="202"/>
      <c r="S2130" s="202"/>
      <c r="T2130" s="203"/>
      <c r="AT2130" s="204" t="s">
        <v>162</v>
      </c>
      <c r="AU2130" s="204" t="s">
        <v>84</v>
      </c>
      <c r="AV2130" s="13" t="s">
        <v>82</v>
      </c>
      <c r="AW2130" s="13" t="s">
        <v>32</v>
      </c>
      <c r="AX2130" s="13" t="s">
        <v>77</v>
      </c>
      <c r="AY2130" s="204" t="s">
        <v>150</v>
      </c>
    </row>
    <row r="2131" spans="1:65" s="14" customFormat="1" ht="11.25">
      <c r="B2131" s="205"/>
      <c r="C2131" s="206"/>
      <c r="D2131" s="196" t="s">
        <v>162</v>
      </c>
      <c r="E2131" s="207" t="s">
        <v>1</v>
      </c>
      <c r="F2131" s="208" t="s">
        <v>2870</v>
      </c>
      <c r="G2131" s="206"/>
      <c r="H2131" s="209">
        <v>13.2</v>
      </c>
      <c r="I2131" s="210"/>
      <c r="J2131" s="206"/>
      <c r="K2131" s="206"/>
      <c r="L2131" s="211"/>
      <c r="M2131" s="212"/>
      <c r="N2131" s="213"/>
      <c r="O2131" s="213"/>
      <c r="P2131" s="213"/>
      <c r="Q2131" s="213"/>
      <c r="R2131" s="213"/>
      <c r="S2131" s="213"/>
      <c r="T2131" s="214"/>
      <c r="AT2131" s="215" t="s">
        <v>162</v>
      </c>
      <c r="AU2131" s="215" t="s">
        <v>84</v>
      </c>
      <c r="AV2131" s="14" t="s">
        <v>84</v>
      </c>
      <c r="AW2131" s="14" t="s">
        <v>32</v>
      </c>
      <c r="AX2131" s="14" t="s">
        <v>77</v>
      </c>
      <c r="AY2131" s="215" t="s">
        <v>150</v>
      </c>
    </row>
    <row r="2132" spans="1:65" s="13" customFormat="1" ht="11.25">
      <c r="B2132" s="194"/>
      <c r="C2132" s="195"/>
      <c r="D2132" s="196" t="s">
        <v>162</v>
      </c>
      <c r="E2132" s="197" t="s">
        <v>1</v>
      </c>
      <c r="F2132" s="198" t="s">
        <v>2948</v>
      </c>
      <c r="G2132" s="195"/>
      <c r="H2132" s="197" t="s">
        <v>1</v>
      </c>
      <c r="I2132" s="199"/>
      <c r="J2132" s="195"/>
      <c r="K2132" s="195"/>
      <c r="L2132" s="200"/>
      <c r="M2132" s="201"/>
      <c r="N2132" s="202"/>
      <c r="O2132" s="202"/>
      <c r="P2132" s="202"/>
      <c r="Q2132" s="202"/>
      <c r="R2132" s="202"/>
      <c r="S2132" s="202"/>
      <c r="T2132" s="203"/>
      <c r="AT2132" s="204" t="s">
        <v>162</v>
      </c>
      <c r="AU2132" s="204" t="s">
        <v>84</v>
      </c>
      <c r="AV2132" s="13" t="s">
        <v>82</v>
      </c>
      <c r="AW2132" s="13" t="s">
        <v>32</v>
      </c>
      <c r="AX2132" s="13" t="s">
        <v>77</v>
      </c>
      <c r="AY2132" s="204" t="s">
        <v>150</v>
      </c>
    </row>
    <row r="2133" spans="1:65" s="14" customFormat="1" ht="11.25">
      <c r="B2133" s="205"/>
      <c r="C2133" s="206"/>
      <c r="D2133" s="196" t="s">
        <v>162</v>
      </c>
      <c r="E2133" s="207" t="s">
        <v>1</v>
      </c>
      <c r="F2133" s="208" t="s">
        <v>3023</v>
      </c>
      <c r="G2133" s="206"/>
      <c r="H2133" s="209">
        <v>7.32</v>
      </c>
      <c r="I2133" s="210"/>
      <c r="J2133" s="206"/>
      <c r="K2133" s="206"/>
      <c r="L2133" s="211"/>
      <c r="M2133" s="212"/>
      <c r="N2133" s="213"/>
      <c r="O2133" s="213"/>
      <c r="P2133" s="213"/>
      <c r="Q2133" s="213"/>
      <c r="R2133" s="213"/>
      <c r="S2133" s="213"/>
      <c r="T2133" s="214"/>
      <c r="AT2133" s="215" t="s">
        <v>162</v>
      </c>
      <c r="AU2133" s="215" t="s">
        <v>84</v>
      </c>
      <c r="AV2133" s="14" t="s">
        <v>84</v>
      </c>
      <c r="AW2133" s="14" t="s">
        <v>32</v>
      </c>
      <c r="AX2133" s="14" t="s">
        <v>77</v>
      </c>
      <c r="AY2133" s="215" t="s">
        <v>150</v>
      </c>
    </row>
    <row r="2134" spans="1:65" s="15" customFormat="1" ht="11.25">
      <c r="B2134" s="216"/>
      <c r="C2134" s="217"/>
      <c r="D2134" s="196" t="s">
        <v>162</v>
      </c>
      <c r="E2134" s="218" t="s">
        <v>1</v>
      </c>
      <c r="F2134" s="219" t="s">
        <v>166</v>
      </c>
      <c r="G2134" s="217"/>
      <c r="H2134" s="220">
        <v>228.12999999999997</v>
      </c>
      <c r="I2134" s="221"/>
      <c r="J2134" s="217"/>
      <c r="K2134" s="217"/>
      <c r="L2134" s="222"/>
      <c r="M2134" s="223"/>
      <c r="N2134" s="224"/>
      <c r="O2134" s="224"/>
      <c r="P2134" s="224"/>
      <c r="Q2134" s="224"/>
      <c r="R2134" s="224"/>
      <c r="S2134" s="224"/>
      <c r="T2134" s="225"/>
      <c r="AT2134" s="226" t="s">
        <v>162</v>
      </c>
      <c r="AU2134" s="226" t="s">
        <v>84</v>
      </c>
      <c r="AV2134" s="15" t="s">
        <v>157</v>
      </c>
      <c r="AW2134" s="15" t="s">
        <v>32</v>
      </c>
      <c r="AX2134" s="15" t="s">
        <v>82</v>
      </c>
      <c r="AY2134" s="226" t="s">
        <v>150</v>
      </c>
    </row>
    <row r="2135" spans="1:65" s="2" customFormat="1" ht="16.5" customHeight="1">
      <c r="A2135" s="34"/>
      <c r="B2135" s="35"/>
      <c r="C2135" s="227" t="s">
        <v>3024</v>
      </c>
      <c r="D2135" s="227" t="s">
        <v>224</v>
      </c>
      <c r="E2135" s="228" t="s">
        <v>3025</v>
      </c>
      <c r="F2135" s="229" t="s">
        <v>3026</v>
      </c>
      <c r="G2135" s="230" t="s">
        <v>394</v>
      </c>
      <c r="H2135" s="231">
        <v>232.69300000000001</v>
      </c>
      <c r="I2135" s="232"/>
      <c r="J2135" s="233">
        <f>ROUND(I2135*H2135,2)</f>
        <v>0</v>
      </c>
      <c r="K2135" s="229" t="s">
        <v>156</v>
      </c>
      <c r="L2135" s="234"/>
      <c r="M2135" s="235" t="s">
        <v>1</v>
      </c>
      <c r="N2135" s="236" t="s">
        <v>42</v>
      </c>
      <c r="O2135" s="71"/>
      <c r="P2135" s="190">
        <f>O2135*H2135</f>
        <v>0</v>
      </c>
      <c r="Q2135" s="190">
        <v>2.9999999999999997E-4</v>
      </c>
      <c r="R2135" s="190">
        <f>Q2135*H2135</f>
        <v>6.9807899999999992E-2</v>
      </c>
      <c r="S2135" s="190">
        <v>0</v>
      </c>
      <c r="T2135" s="191">
        <f>S2135*H2135</f>
        <v>0</v>
      </c>
      <c r="U2135" s="34"/>
      <c r="V2135" s="34"/>
      <c r="W2135" s="34"/>
      <c r="X2135" s="34"/>
      <c r="Y2135" s="34"/>
      <c r="Z2135" s="34"/>
      <c r="AA2135" s="34"/>
      <c r="AB2135" s="34"/>
      <c r="AC2135" s="34"/>
      <c r="AD2135" s="34"/>
      <c r="AE2135" s="34"/>
      <c r="AR2135" s="192" t="s">
        <v>326</v>
      </c>
      <c r="AT2135" s="192" t="s">
        <v>224</v>
      </c>
      <c r="AU2135" s="192" t="s">
        <v>84</v>
      </c>
      <c r="AY2135" s="17" t="s">
        <v>150</v>
      </c>
      <c r="BE2135" s="193">
        <f>IF(N2135="základní",J2135,0)</f>
        <v>0</v>
      </c>
      <c r="BF2135" s="193">
        <f>IF(N2135="snížená",J2135,0)</f>
        <v>0</v>
      </c>
      <c r="BG2135" s="193">
        <f>IF(N2135="zákl. přenesená",J2135,0)</f>
        <v>0</v>
      </c>
      <c r="BH2135" s="193">
        <f>IF(N2135="sníž. přenesená",J2135,0)</f>
        <v>0</v>
      </c>
      <c r="BI2135" s="193">
        <f>IF(N2135="nulová",J2135,0)</f>
        <v>0</v>
      </c>
      <c r="BJ2135" s="17" t="s">
        <v>82</v>
      </c>
      <c r="BK2135" s="193">
        <f>ROUND(I2135*H2135,2)</f>
        <v>0</v>
      </c>
      <c r="BL2135" s="17" t="s">
        <v>234</v>
      </c>
      <c r="BM2135" s="192" t="s">
        <v>3027</v>
      </c>
    </row>
    <row r="2136" spans="1:65" s="14" customFormat="1" ht="11.25">
      <c r="B2136" s="205"/>
      <c r="C2136" s="206"/>
      <c r="D2136" s="196" t="s">
        <v>162</v>
      </c>
      <c r="E2136" s="206"/>
      <c r="F2136" s="208" t="s">
        <v>3028</v>
      </c>
      <c r="G2136" s="206"/>
      <c r="H2136" s="209">
        <v>232.69300000000001</v>
      </c>
      <c r="I2136" s="210"/>
      <c r="J2136" s="206"/>
      <c r="K2136" s="206"/>
      <c r="L2136" s="211"/>
      <c r="M2136" s="212"/>
      <c r="N2136" s="213"/>
      <c r="O2136" s="213"/>
      <c r="P2136" s="213"/>
      <c r="Q2136" s="213"/>
      <c r="R2136" s="213"/>
      <c r="S2136" s="213"/>
      <c r="T2136" s="214"/>
      <c r="AT2136" s="215" t="s">
        <v>162</v>
      </c>
      <c r="AU2136" s="215" t="s">
        <v>84</v>
      </c>
      <c r="AV2136" s="14" t="s">
        <v>84</v>
      </c>
      <c r="AW2136" s="14" t="s">
        <v>4</v>
      </c>
      <c r="AX2136" s="14" t="s">
        <v>82</v>
      </c>
      <c r="AY2136" s="215" t="s">
        <v>150</v>
      </c>
    </row>
    <row r="2137" spans="1:65" s="2" customFormat="1" ht="16.5" customHeight="1">
      <c r="A2137" s="34"/>
      <c r="B2137" s="35"/>
      <c r="C2137" s="181" t="s">
        <v>3029</v>
      </c>
      <c r="D2137" s="181" t="s">
        <v>152</v>
      </c>
      <c r="E2137" s="182" t="s">
        <v>3030</v>
      </c>
      <c r="F2137" s="183" t="s">
        <v>3031</v>
      </c>
      <c r="G2137" s="184" t="s">
        <v>394</v>
      </c>
      <c r="H2137" s="185">
        <v>12</v>
      </c>
      <c r="I2137" s="186"/>
      <c r="J2137" s="187">
        <f>ROUND(I2137*H2137,2)</f>
        <v>0</v>
      </c>
      <c r="K2137" s="183" t="s">
        <v>156</v>
      </c>
      <c r="L2137" s="39"/>
      <c r="M2137" s="188" t="s">
        <v>1</v>
      </c>
      <c r="N2137" s="189" t="s">
        <v>42</v>
      </c>
      <c r="O2137" s="71"/>
      <c r="P2137" s="190">
        <f>O2137*H2137</f>
        <v>0</v>
      </c>
      <c r="Q2137" s="190">
        <v>0</v>
      </c>
      <c r="R2137" s="190">
        <f>Q2137*H2137</f>
        <v>0</v>
      </c>
      <c r="S2137" s="190">
        <v>0</v>
      </c>
      <c r="T2137" s="191">
        <f>S2137*H2137</f>
        <v>0</v>
      </c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4"/>
      <c r="AE2137" s="34"/>
      <c r="AR2137" s="192" t="s">
        <v>234</v>
      </c>
      <c r="AT2137" s="192" t="s">
        <v>152</v>
      </c>
      <c r="AU2137" s="192" t="s">
        <v>84</v>
      </c>
      <c r="AY2137" s="17" t="s">
        <v>150</v>
      </c>
      <c r="BE2137" s="193">
        <f>IF(N2137="základní",J2137,0)</f>
        <v>0</v>
      </c>
      <c r="BF2137" s="193">
        <f>IF(N2137="snížená",J2137,0)</f>
        <v>0</v>
      </c>
      <c r="BG2137" s="193">
        <f>IF(N2137="zákl. přenesená",J2137,0)</f>
        <v>0</v>
      </c>
      <c r="BH2137" s="193">
        <f>IF(N2137="sníž. přenesená",J2137,0)</f>
        <v>0</v>
      </c>
      <c r="BI2137" s="193">
        <f>IF(N2137="nulová",J2137,0)</f>
        <v>0</v>
      </c>
      <c r="BJ2137" s="17" t="s">
        <v>82</v>
      </c>
      <c r="BK2137" s="193">
        <f>ROUND(I2137*H2137,2)</f>
        <v>0</v>
      </c>
      <c r="BL2137" s="17" t="s">
        <v>234</v>
      </c>
      <c r="BM2137" s="192" t="s">
        <v>3032</v>
      </c>
    </row>
    <row r="2138" spans="1:65" s="13" customFormat="1" ht="11.25">
      <c r="B2138" s="194"/>
      <c r="C2138" s="195"/>
      <c r="D2138" s="196" t="s">
        <v>162</v>
      </c>
      <c r="E2138" s="197" t="s">
        <v>1</v>
      </c>
      <c r="F2138" s="198" t="s">
        <v>2953</v>
      </c>
      <c r="G2138" s="195"/>
      <c r="H2138" s="197" t="s">
        <v>1</v>
      </c>
      <c r="I2138" s="199"/>
      <c r="J2138" s="195"/>
      <c r="K2138" s="195"/>
      <c r="L2138" s="200"/>
      <c r="M2138" s="201"/>
      <c r="N2138" s="202"/>
      <c r="O2138" s="202"/>
      <c r="P2138" s="202"/>
      <c r="Q2138" s="202"/>
      <c r="R2138" s="202"/>
      <c r="S2138" s="202"/>
      <c r="T2138" s="203"/>
      <c r="AT2138" s="204" t="s">
        <v>162</v>
      </c>
      <c r="AU2138" s="204" t="s">
        <v>84</v>
      </c>
      <c r="AV2138" s="13" t="s">
        <v>82</v>
      </c>
      <c r="AW2138" s="13" t="s">
        <v>32</v>
      </c>
      <c r="AX2138" s="13" t="s">
        <v>77</v>
      </c>
      <c r="AY2138" s="204" t="s">
        <v>150</v>
      </c>
    </row>
    <row r="2139" spans="1:65" s="14" customFormat="1" ht="11.25">
      <c r="B2139" s="205"/>
      <c r="C2139" s="206"/>
      <c r="D2139" s="196" t="s">
        <v>162</v>
      </c>
      <c r="E2139" s="207" t="s">
        <v>1</v>
      </c>
      <c r="F2139" s="208" t="s">
        <v>2996</v>
      </c>
      <c r="G2139" s="206"/>
      <c r="H2139" s="209">
        <v>12</v>
      </c>
      <c r="I2139" s="210"/>
      <c r="J2139" s="206"/>
      <c r="K2139" s="206"/>
      <c r="L2139" s="211"/>
      <c r="M2139" s="212"/>
      <c r="N2139" s="213"/>
      <c r="O2139" s="213"/>
      <c r="P2139" s="213"/>
      <c r="Q2139" s="213"/>
      <c r="R2139" s="213"/>
      <c r="S2139" s="213"/>
      <c r="T2139" s="214"/>
      <c r="AT2139" s="215" t="s">
        <v>162</v>
      </c>
      <c r="AU2139" s="215" t="s">
        <v>84</v>
      </c>
      <c r="AV2139" s="14" t="s">
        <v>84</v>
      </c>
      <c r="AW2139" s="14" t="s">
        <v>32</v>
      </c>
      <c r="AX2139" s="14" t="s">
        <v>82</v>
      </c>
      <c r="AY2139" s="215" t="s">
        <v>150</v>
      </c>
    </row>
    <row r="2140" spans="1:65" s="2" customFormat="1" ht="21.75" customHeight="1">
      <c r="A2140" s="34"/>
      <c r="B2140" s="35"/>
      <c r="C2140" s="227" t="s">
        <v>3033</v>
      </c>
      <c r="D2140" s="227" t="s">
        <v>224</v>
      </c>
      <c r="E2140" s="228" t="s">
        <v>3034</v>
      </c>
      <c r="F2140" s="229" t="s">
        <v>3035</v>
      </c>
      <c r="G2140" s="230" t="s">
        <v>394</v>
      </c>
      <c r="H2140" s="231">
        <v>12</v>
      </c>
      <c r="I2140" s="232"/>
      <c r="J2140" s="233">
        <f>ROUND(I2140*H2140,2)</f>
        <v>0</v>
      </c>
      <c r="K2140" s="229" t="s">
        <v>156</v>
      </c>
      <c r="L2140" s="234"/>
      <c r="M2140" s="235" t="s">
        <v>1</v>
      </c>
      <c r="N2140" s="236" t="s">
        <v>42</v>
      </c>
      <c r="O2140" s="71"/>
      <c r="P2140" s="190">
        <f>O2140*H2140</f>
        <v>0</v>
      </c>
      <c r="Q2140" s="190">
        <v>3.5E-4</v>
      </c>
      <c r="R2140" s="190">
        <f>Q2140*H2140</f>
        <v>4.1999999999999997E-3</v>
      </c>
      <c r="S2140" s="190">
        <v>0</v>
      </c>
      <c r="T2140" s="191">
        <f>S2140*H2140</f>
        <v>0</v>
      </c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4"/>
      <c r="AE2140" s="34"/>
      <c r="AR2140" s="192" t="s">
        <v>326</v>
      </c>
      <c r="AT2140" s="192" t="s">
        <v>224</v>
      </c>
      <c r="AU2140" s="192" t="s">
        <v>84</v>
      </c>
      <c r="AY2140" s="17" t="s">
        <v>150</v>
      </c>
      <c r="BE2140" s="193">
        <f>IF(N2140="základní",J2140,0)</f>
        <v>0</v>
      </c>
      <c r="BF2140" s="193">
        <f>IF(N2140="snížená",J2140,0)</f>
        <v>0</v>
      </c>
      <c r="BG2140" s="193">
        <f>IF(N2140="zákl. přenesená",J2140,0)</f>
        <v>0</v>
      </c>
      <c r="BH2140" s="193">
        <f>IF(N2140="sníž. přenesená",J2140,0)</f>
        <v>0</v>
      </c>
      <c r="BI2140" s="193">
        <f>IF(N2140="nulová",J2140,0)</f>
        <v>0</v>
      </c>
      <c r="BJ2140" s="17" t="s">
        <v>82</v>
      </c>
      <c r="BK2140" s="193">
        <f>ROUND(I2140*H2140,2)</f>
        <v>0</v>
      </c>
      <c r="BL2140" s="17" t="s">
        <v>234</v>
      </c>
      <c r="BM2140" s="192" t="s">
        <v>3036</v>
      </c>
    </row>
    <row r="2141" spans="1:65" s="2" customFormat="1" ht="33" customHeight="1">
      <c r="A2141" s="34"/>
      <c r="B2141" s="35"/>
      <c r="C2141" s="181" t="s">
        <v>3037</v>
      </c>
      <c r="D2141" s="181" t="s">
        <v>152</v>
      </c>
      <c r="E2141" s="182" t="s">
        <v>3038</v>
      </c>
      <c r="F2141" s="183" t="s">
        <v>3039</v>
      </c>
      <c r="G2141" s="184" t="s">
        <v>209</v>
      </c>
      <c r="H2141" s="185">
        <v>3.883</v>
      </c>
      <c r="I2141" s="186"/>
      <c r="J2141" s="187">
        <f>ROUND(I2141*H2141,2)</f>
        <v>0</v>
      </c>
      <c r="K2141" s="183" t="s">
        <v>156</v>
      </c>
      <c r="L2141" s="39"/>
      <c r="M2141" s="188" t="s">
        <v>1</v>
      </c>
      <c r="N2141" s="189" t="s">
        <v>42</v>
      </c>
      <c r="O2141" s="71"/>
      <c r="P2141" s="190">
        <f>O2141*H2141</f>
        <v>0</v>
      </c>
      <c r="Q2141" s="190">
        <v>0</v>
      </c>
      <c r="R2141" s="190">
        <f>Q2141*H2141</f>
        <v>0</v>
      </c>
      <c r="S2141" s="190">
        <v>0</v>
      </c>
      <c r="T2141" s="191">
        <f>S2141*H2141</f>
        <v>0</v>
      </c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4"/>
      <c r="AE2141" s="34"/>
      <c r="AR2141" s="192" t="s">
        <v>234</v>
      </c>
      <c r="AT2141" s="192" t="s">
        <v>152</v>
      </c>
      <c r="AU2141" s="192" t="s">
        <v>84</v>
      </c>
      <c r="AY2141" s="17" t="s">
        <v>150</v>
      </c>
      <c r="BE2141" s="193">
        <f>IF(N2141="základní",J2141,0)</f>
        <v>0</v>
      </c>
      <c r="BF2141" s="193">
        <f>IF(N2141="snížená",J2141,0)</f>
        <v>0</v>
      </c>
      <c r="BG2141" s="193">
        <f>IF(N2141="zákl. přenesená",J2141,0)</f>
        <v>0</v>
      </c>
      <c r="BH2141" s="193">
        <f>IF(N2141="sníž. přenesená",J2141,0)</f>
        <v>0</v>
      </c>
      <c r="BI2141" s="193">
        <f>IF(N2141="nulová",J2141,0)</f>
        <v>0</v>
      </c>
      <c r="BJ2141" s="17" t="s">
        <v>82</v>
      </c>
      <c r="BK2141" s="193">
        <f>ROUND(I2141*H2141,2)</f>
        <v>0</v>
      </c>
      <c r="BL2141" s="17" t="s">
        <v>234</v>
      </c>
      <c r="BM2141" s="192" t="s">
        <v>3040</v>
      </c>
    </row>
    <row r="2142" spans="1:65" s="12" customFormat="1" ht="22.9" customHeight="1">
      <c r="B2142" s="165"/>
      <c r="C2142" s="166"/>
      <c r="D2142" s="167" t="s">
        <v>76</v>
      </c>
      <c r="E2142" s="179" t="s">
        <v>3041</v>
      </c>
      <c r="F2142" s="179" t="s">
        <v>3042</v>
      </c>
      <c r="G2142" s="166"/>
      <c r="H2142" s="166"/>
      <c r="I2142" s="169"/>
      <c r="J2142" s="180">
        <f>BK2142</f>
        <v>0</v>
      </c>
      <c r="K2142" s="166"/>
      <c r="L2142" s="171"/>
      <c r="M2142" s="172"/>
      <c r="N2142" s="173"/>
      <c r="O2142" s="173"/>
      <c r="P2142" s="174">
        <f>SUM(P2143:P2197)</f>
        <v>0</v>
      </c>
      <c r="Q2142" s="173"/>
      <c r="R2142" s="174">
        <f>SUM(R2143:R2197)</f>
        <v>1.8693289599999998</v>
      </c>
      <c r="S2142" s="173"/>
      <c r="T2142" s="175">
        <f>SUM(T2143:T2197)</f>
        <v>4.2282200000000003</v>
      </c>
      <c r="AR2142" s="176" t="s">
        <v>84</v>
      </c>
      <c r="AT2142" s="177" t="s">
        <v>76</v>
      </c>
      <c r="AU2142" s="177" t="s">
        <v>82</v>
      </c>
      <c r="AY2142" s="176" t="s">
        <v>150</v>
      </c>
      <c r="BK2142" s="178">
        <f>SUM(BK2143:BK2197)</f>
        <v>0</v>
      </c>
    </row>
    <row r="2143" spans="1:65" s="2" customFormat="1" ht="16.5" customHeight="1">
      <c r="A2143" s="34"/>
      <c r="B2143" s="35"/>
      <c r="C2143" s="181" t="s">
        <v>3043</v>
      </c>
      <c r="D2143" s="181" t="s">
        <v>152</v>
      </c>
      <c r="E2143" s="182" t="s">
        <v>3044</v>
      </c>
      <c r="F2143" s="183" t="s">
        <v>3045</v>
      </c>
      <c r="G2143" s="184" t="s">
        <v>155</v>
      </c>
      <c r="H2143" s="185">
        <v>80.072000000000003</v>
      </c>
      <c r="I2143" s="186"/>
      <c r="J2143" s="187">
        <f>ROUND(I2143*H2143,2)</f>
        <v>0</v>
      </c>
      <c r="K2143" s="183" t="s">
        <v>156</v>
      </c>
      <c r="L2143" s="39"/>
      <c r="M2143" s="188" t="s">
        <v>1</v>
      </c>
      <c r="N2143" s="189" t="s">
        <v>42</v>
      </c>
      <c r="O2143" s="71"/>
      <c r="P2143" s="190">
        <f>O2143*H2143</f>
        <v>0</v>
      </c>
      <c r="Q2143" s="190">
        <v>0</v>
      </c>
      <c r="R2143" s="190">
        <f>Q2143*H2143</f>
        <v>0</v>
      </c>
      <c r="S2143" s="190">
        <v>0</v>
      </c>
      <c r="T2143" s="191">
        <f>S2143*H2143</f>
        <v>0</v>
      </c>
      <c r="U2143" s="34"/>
      <c r="V2143" s="34"/>
      <c r="W2143" s="34"/>
      <c r="X2143" s="34"/>
      <c r="Y2143" s="34"/>
      <c r="Z2143" s="34"/>
      <c r="AA2143" s="34"/>
      <c r="AB2143" s="34"/>
      <c r="AC2143" s="34"/>
      <c r="AD2143" s="34"/>
      <c r="AE2143" s="34"/>
      <c r="AR2143" s="192" t="s">
        <v>234</v>
      </c>
      <c r="AT2143" s="192" t="s">
        <v>152</v>
      </c>
      <c r="AU2143" s="192" t="s">
        <v>84</v>
      </c>
      <c r="AY2143" s="17" t="s">
        <v>150</v>
      </c>
      <c r="BE2143" s="193">
        <f>IF(N2143="základní",J2143,0)</f>
        <v>0</v>
      </c>
      <c r="BF2143" s="193">
        <f>IF(N2143="snížená",J2143,0)</f>
        <v>0</v>
      </c>
      <c r="BG2143" s="193">
        <f>IF(N2143="zákl. přenesená",J2143,0)</f>
        <v>0</v>
      </c>
      <c r="BH2143" s="193">
        <f>IF(N2143="sníž. přenesená",J2143,0)</f>
        <v>0</v>
      </c>
      <c r="BI2143" s="193">
        <f>IF(N2143="nulová",J2143,0)</f>
        <v>0</v>
      </c>
      <c r="BJ2143" s="17" t="s">
        <v>82</v>
      </c>
      <c r="BK2143" s="193">
        <f>ROUND(I2143*H2143,2)</f>
        <v>0</v>
      </c>
      <c r="BL2143" s="17" t="s">
        <v>234</v>
      </c>
      <c r="BM2143" s="192" t="s">
        <v>3046</v>
      </c>
    </row>
    <row r="2144" spans="1:65" s="13" customFormat="1" ht="11.25">
      <c r="B2144" s="194"/>
      <c r="C2144" s="195"/>
      <c r="D2144" s="196" t="s">
        <v>162</v>
      </c>
      <c r="E2144" s="197" t="s">
        <v>1</v>
      </c>
      <c r="F2144" s="198" t="s">
        <v>617</v>
      </c>
      <c r="G2144" s="195"/>
      <c r="H2144" s="197" t="s">
        <v>1</v>
      </c>
      <c r="I2144" s="199"/>
      <c r="J2144" s="195"/>
      <c r="K2144" s="195"/>
      <c r="L2144" s="200"/>
      <c r="M2144" s="201"/>
      <c r="N2144" s="202"/>
      <c r="O2144" s="202"/>
      <c r="P2144" s="202"/>
      <c r="Q2144" s="202"/>
      <c r="R2144" s="202"/>
      <c r="S2144" s="202"/>
      <c r="T2144" s="203"/>
      <c r="AT2144" s="204" t="s">
        <v>162</v>
      </c>
      <c r="AU2144" s="204" t="s">
        <v>84</v>
      </c>
      <c r="AV2144" s="13" t="s">
        <v>82</v>
      </c>
      <c r="AW2144" s="13" t="s">
        <v>32</v>
      </c>
      <c r="AX2144" s="13" t="s">
        <v>77</v>
      </c>
      <c r="AY2144" s="204" t="s">
        <v>150</v>
      </c>
    </row>
    <row r="2145" spans="1:65" s="14" customFormat="1" ht="11.25">
      <c r="B2145" s="205"/>
      <c r="C2145" s="206"/>
      <c r="D2145" s="196" t="s">
        <v>162</v>
      </c>
      <c r="E2145" s="207" t="s">
        <v>1</v>
      </c>
      <c r="F2145" s="208" t="s">
        <v>618</v>
      </c>
      <c r="G2145" s="206"/>
      <c r="H2145" s="209">
        <v>16.25</v>
      </c>
      <c r="I2145" s="210"/>
      <c r="J2145" s="206"/>
      <c r="K2145" s="206"/>
      <c r="L2145" s="211"/>
      <c r="M2145" s="212"/>
      <c r="N2145" s="213"/>
      <c r="O2145" s="213"/>
      <c r="P2145" s="213"/>
      <c r="Q2145" s="213"/>
      <c r="R2145" s="213"/>
      <c r="S2145" s="213"/>
      <c r="T2145" s="214"/>
      <c r="AT2145" s="215" t="s">
        <v>162</v>
      </c>
      <c r="AU2145" s="215" t="s">
        <v>84</v>
      </c>
      <c r="AV2145" s="14" t="s">
        <v>84</v>
      </c>
      <c r="AW2145" s="14" t="s">
        <v>32</v>
      </c>
      <c r="AX2145" s="14" t="s">
        <v>77</v>
      </c>
      <c r="AY2145" s="215" t="s">
        <v>150</v>
      </c>
    </row>
    <row r="2146" spans="1:65" s="13" customFormat="1" ht="11.25">
      <c r="B2146" s="194"/>
      <c r="C2146" s="195"/>
      <c r="D2146" s="196" t="s">
        <v>162</v>
      </c>
      <c r="E2146" s="197" t="s">
        <v>1</v>
      </c>
      <c r="F2146" s="198" t="s">
        <v>619</v>
      </c>
      <c r="G2146" s="195"/>
      <c r="H2146" s="197" t="s">
        <v>1</v>
      </c>
      <c r="I2146" s="199"/>
      <c r="J2146" s="195"/>
      <c r="K2146" s="195"/>
      <c r="L2146" s="200"/>
      <c r="M2146" s="201"/>
      <c r="N2146" s="202"/>
      <c r="O2146" s="202"/>
      <c r="P2146" s="202"/>
      <c r="Q2146" s="202"/>
      <c r="R2146" s="202"/>
      <c r="S2146" s="202"/>
      <c r="T2146" s="203"/>
      <c r="AT2146" s="204" t="s">
        <v>162</v>
      </c>
      <c r="AU2146" s="204" t="s">
        <v>84</v>
      </c>
      <c r="AV2146" s="13" t="s">
        <v>82</v>
      </c>
      <c r="AW2146" s="13" t="s">
        <v>32</v>
      </c>
      <c r="AX2146" s="13" t="s">
        <v>77</v>
      </c>
      <c r="AY2146" s="204" t="s">
        <v>150</v>
      </c>
    </row>
    <row r="2147" spans="1:65" s="14" customFormat="1" ht="11.25">
      <c r="B2147" s="205"/>
      <c r="C2147" s="206"/>
      <c r="D2147" s="196" t="s">
        <v>162</v>
      </c>
      <c r="E2147" s="207" t="s">
        <v>1</v>
      </c>
      <c r="F2147" s="208" t="s">
        <v>3047</v>
      </c>
      <c r="G2147" s="206"/>
      <c r="H2147" s="209">
        <v>30.48</v>
      </c>
      <c r="I2147" s="210"/>
      <c r="J2147" s="206"/>
      <c r="K2147" s="206"/>
      <c r="L2147" s="211"/>
      <c r="M2147" s="212"/>
      <c r="N2147" s="213"/>
      <c r="O2147" s="213"/>
      <c r="P2147" s="213"/>
      <c r="Q2147" s="213"/>
      <c r="R2147" s="213"/>
      <c r="S2147" s="213"/>
      <c r="T2147" s="214"/>
      <c r="AT2147" s="215" t="s">
        <v>162</v>
      </c>
      <c r="AU2147" s="215" t="s">
        <v>84</v>
      </c>
      <c r="AV2147" s="14" t="s">
        <v>84</v>
      </c>
      <c r="AW2147" s="14" t="s">
        <v>32</v>
      </c>
      <c r="AX2147" s="14" t="s">
        <v>77</v>
      </c>
      <c r="AY2147" s="215" t="s">
        <v>150</v>
      </c>
    </row>
    <row r="2148" spans="1:65" s="13" customFormat="1" ht="11.25">
      <c r="B2148" s="194"/>
      <c r="C2148" s="195"/>
      <c r="D2148" s="196" t="s">
        <v>162</v>
      </c>
      <c r="E2148" s="197" t="s">
        <v>1</v>
      </c>
      <c r="F2148" s="198" t="s">
        <v>621</v>
      </c>
      <c r="G2148" s="195"/>
      <c r="H2148" s="197" t="s">
        <v>1</v>
      </c>
      <c r="I2148" s="199"/>
      <c r="J2148" s="195"/>
      <c r="K2148" s="195"/>
      <c r="L2148" s="200"/>
      <c r="M2148" s="201"/>
      <c r="N2148" s="202"/>
      <c r="O2148" s="202"/>
      <c r="P2148" s="202"/>
      <c r="Q2148" s="202"/>
      <c r="R2148" s="202"/>
      <c r="S2148" s="202"/>
      <c r="T2148" s="203"/>
      <c r="AT2148" s="204" t="s">
        <v>162</v>
      </c>
      <c r="AU2148" s="204" t="s">
        <v>84</v>
      </c>
      <c r="AV2148" s="13" t="s">
        <v>82</v>
      </c>
      <c r="AW2148" s="13" t="s">
        <v>32</v>
      </c>
      <c r="AX2148" s="13" t="s">
        <v>77</v>
      </c>
      <c r="AY2148" s="204" t="s">
        <v>150</v>
      </c>
    </row>
    <row r="2149" spans="1:65" s="14" customFormat="1" ht="11.25">
      <c r="B2149" s="205"/>
      <c r="C2149" s="206"/>
      <c r="D2149" s="196" t="s">
        <v>162</v>
      </c>
      <c r="E2149" s="207" t="s">
        <v>1</v>
      </c>
      <c r="F2149" s="208" t="s">
        <v>3048</v>
      </c>
      <c r="G2149" s="206"/>
      <c r="H2149" s="209">
        <v>33.341999999999999</v>
      </c>
      <c r="I2149" s="210"/>
      <c r="J2149" s="206"/>
      <c r="K2149" s="206"/>
      <c r="L2149" s="211"/>
      <c r="M2149" s="212"/>
      <c r="N2149" s="213"/>
      <c r="O2149" s="213"/>
      <c r="P2149" s="213"/>
      <c r="Q2149" s="213"/>
      <c r="R2149" s="213"/>
      <c r="S2149" s="213"/>
      <c r="T2149" s="214"/>
      <c r="AT2149" s="215" t="s">
        <v>162</v>
      </c>
      <c r="AU2149" s="215" t="s">
        <v>84</v>
      </c>
      <c r="AV2149" s="14" t="s">
        <v>84</v>
      </c>
      <c r="AW2149" s="14" t="s">
        <v>32</v>
      </c>
      <c r="AX2149" s="14" t="s">
        <v>77</v>
      </c>
      <c r="AY2149" s="215" t="s">
        <v>150</v>
      </c>
    </row>
    <row r="2150" spans="1:65" s="15" customFormat="1" ht="11.25">
      <c r="B2150" s="216"/>
      <c r="C2150" s="217"/>
      <c r="D2150" s="196" t="s">
        <v>162</v>
      </c>
      <c r="E2150" s="218" t="s">
        <v>1</v>
      </c>
      <c r="F2150" s="219" t="s">
        <v>166</v>
      </c>
      <c r="G2150" s="217"/>
      <c r="H2150" s="220">
        <v>80.072000000000003</v>
      </c>
      <c r="I2150" s="221"/>
      <c r="J2150" s="217"/>
      <c r="K2150" s="217"/>
      <c r="L2150" s="222"/>
      <c r="M2150" s="223"/>
      <c r="N2150" s="224"/>
      <c r="O2150" s="224"/>
      <c r="P2150" s="224"/>
      <c r="Q2150" s="224"/>
      <c r="R2150" s="224"/>
      <c r="S2150" s="224"/>
      <c r="T2150" s="225"/>
      <c r="AT2150" s="226" t="s">
        <v>162</v>
      </c>
      <c r="AU2150" s="226" t="s">
        <v>84</v>
      </c>
      <c r="AV2150" s="15" t="s">
        <v>157</v>
      </c>
      <c r="AW2150" s="15" t="s">
        <v>32</v>
      </c>
      <c r="AX2150" s="15" t="s">
        <v>82</v>
      </c>
      <c r="AY2150" s="226" t="s">
        <v>150</v>
      </c>
    </row>
    <row r="2151" spans="1:65" s="2" customFormat="1" ht="16.5" customHeight="1">
      <c r="A2151" s="34"/>
      <c r="B2151" s="35"/>
      <c r="C2151" s="181" t="s">
        <v>3049</v>
      </c>
      <c r="D2151" s="181" t="s">
        <v>152</v>
      </c>
      <c r="E2151" s="182" t="s">
        <v>3050</v>
      </c>
      <c r="F2151" s="183" t="s">
        <v>3051</v>
      </c>
      <c r="G2151" s="184" t="s">
        <v>155</v>
      </c>
      <c r="H2151" s="185">
        <v>80.072000000000003</v>
      </c>
      <c r="I2151" s="186"/>
      <c r="J2151" s="187">
        <f>ROUND(I2151*H2151,2)</f>
        <v>0</v>
      </c>
      <c r="K2151" s="183" t="s">
        <v>156</v>
      </c>
      <c r="L2151" s="39"/>
      <c r="M2151" s="188" t="s">
        <v>1</v>
      </c>
      <c r="N2151" s="189" t="s">
        <v>42</v>
      </c>
      <c r="O2151" s="71"/>
      <c r="P2151" s="190">
        <f>O2151*H2151</f>
        <v>0</v>
      </c>
      <c r="Q2151" s="190">
        <v>2.9999999999999997E-4</v>
      </c>
      <c r="R2151" s="190">
        <f>Q2151*H2151</f>
        <v>2.4021599999999997E-2</v>
      </c>
      <c r="S2151" s="190">
        <v>0</v>
      </c>
      <c r="T2151" s="191">
        <f>S2151*H2151</f>
        <v>0</v>
      </c>
      <c r="U2151" s="34"/>
      <c r="V2151" s="34"/>
      <c r="W2151" s="34"/>
      <c r="X2151" s="34"/>
      <c r="Y2151" s="34"/>
      <c r="Z2151" s="34"/>
      <c r="AA2151" s="34"/>
      <c r="AB2151" s="34"/>
      <c r="AC2151" s="34"/>
      <c r="AD2151" s="34"/>
      <c r="AE2151" s="34"/>
      <c r="AR2151" s="192" t="s">
        <v>234</v>
      </c>
      <c r="AT2151" s="192" t="s">
        <v>152</v>
      </c>
      <c r="AU2151" s="192" t="s">
        <v>84</v>
      </c>
      <c r="AY2151" s="17" t="s">
        <v>150</v>
      </c>
      <c r="BE2151" s="193">
        <f>IF(N2151="základní",J2151,0)</f>
        <v>0</v>
      </c>
      <c r="BF2151" s="193">
        <f>IF(N2151="snížená",J2151,0)</f>
        <v>0</v>
      </c>
      <c r="BG2151" s="193">
        <f>IF(N2151="zákl. přenesená",J2151,0)</f>
        <v>0</v>
      </c>
      <c r="BH2151" s="193">
        <f>IF(N2151="sníž. přenesená",J2151,0)</f>
        <v>0</v>
      </c>
      <c r="BI2151" s="193">
        <f>IF(N2151="nulová",J2151,0)</f>
        <v>0</v>
      </c>
      <c r="BJ2151" s="17" t="s">
        <v>82</v>
      </c>
      <c r="BK2151" s="193">
        <f>ROUND(I2151*H2151,2)</f>
        <v>0</v>
      </c>
      <c r="BL2151" s="17" t="s">
        <v>234</v>
      </c>
      <c r="BM2151" s="192" t="s">
        <v>3052</v>
      </c>
    </row>
    <row r="2152" spans="1:65" s="13" customFormat="1" ht="11.25">
      <c r="B2152" s="194"/>
      <c r="C2152" s="195"/>
      <c r="D2152" s="196" t="s">
        <v>162</v>
      </c>
      <c r="E2152" s="197" t="s">
        <v>1</v>
      </c>
      <c r="F2152" s="198" t="s">
        <v>617</v>
      </c>
      <c r="G2152" s="195"/>
      <c r="H2152" s="197" t="s">
        <v>1</v>
      </c>
      <c r="I2152" s="199"/>
      <c r="J2152" s="195"/>
      <c r="K2152" s="195"/>
      <c r="L2152" s="200"/>
      <c r="M2152" s="201"/>
      <c r="N2152" s="202"/>
      <c r="O2152" s="202"/>
      <c r="P2152" s="202"/>
      <c r="Q2152" s="202"/>
      <c r="R2152" s="202"/>
      <c r="S2152" s="202"/>
      <c r="T2152" s="203"/>
      <c r="AT2152" s="204" t="s">
        <v>162</v>
      </c>
      <c r="AU2152" s="204" t="s">
        <v>84</v>
      </c>
      <c r="AV2152" s="13" t="s">
        <v>82</v>
      </c>
      <c r="AW2152" s="13" t="s">
        <v>32</v>
      </c>
      <c r="AX2152" s="13" t="s">
        <v>77</v>
      </c>
      <c r="AY2152" s="204" t="s">
        <v>150</v>
      </c>
    </row>
    <row r="2153" spans="1:65" s="14" customFormat="1" ht="11.25">
      <c r="B2153" s="205"/>
      <c r="C2153" s="206"/>
      <c r="D2153" s="196" t="s">
        <v>162</v>
      </c>
      <c r="E2153" s="207" t="s">
        <v>1</v>
      </c>
      <c r="F2153" s="208" t="s">
        <v>618</v>
      </c>
      <c r="G2153" s="206"/>
      <c r="H2153" s="209">
        <v>16.25</v>
      </c>
      <c r="I2153" s="210"/>
      <c r="J2153" s="206"/>
      <c r="K2153" s="206"/>
      <c r="L2153" s="211"/>
      <c r="M2153" s="212"/>
      <c r="N2153" s="213"/>
      <c r="O2153" s="213"/>
      <c r="P2153" s="213"/>
      <c r="Q2153" s="213"/>
      <c r="R2153" s="213"/>
      <c r="S2153" s="213"/>
      <c r="T2153" s="214"/>
      <c r="AT2153" s="215" t="s">
        <v>162</v>
      </c>
      <c r="AU2153" s="215" t="s">
        <v>84</v>
      </c>
      <c r="AV2153" s="14" t="s">
        <v>84</v>
      </c>
      <c r="AW2153" s="14" t="s">
        <v>32</v>
      </c>
      <c r="AX2153" s="14" t="s">
        <v>77</v>
      </c>
      <c r="AY2153" s="215" t="s">
        <v>150</v>
      </c>
    </row>
    <row r="2154" spans="1:65" s="13" customFormat="1" ht="11.25">
      <c r="B2154" s="194"/>
      <c r="C2154" s="195"/>
      <c r="D2154" s="196" t="s">
        <v>162</v>
      </c>
      <c r="E2154" s="197" t="s">
        <v>1</v>
      </c>
      <c r="F2154" s="198" t="s">
        <v>619</v>
      </c>
      <c r="G2154" s="195"/>
      <c r="H2154" s="197" t="s">
        <v>1</v>
      </c>
      <c r="I2154" s="199"/>
      <c r="J2154" s="195"/>
      <c r="K2154" s="195"/>
      <c r="L2154" s="200"/>
      <c r="M2154" s="201"/>
      <c r="N2154" s="202"/>
      <c r="O2154" s="202"/>
      <c r="P2154" s="202"/>
      <c r="Q2154" s="202"/>
      <c r="R2154" s="202"/>
      <c r="S2154" s="202"/>
      <c r="T2154" s="203"/>
      <c r="AT2154" s="204" t="s">
        <v>162</v>
      </c>
      <c r="AU2154" s="204" t="s">
        <v>84</v>
      </c>
      <c r="AV2154" s="13" t="s">
        <v>82</v>
      </c>
      <c r="AW2154" s="13" t="s">
        <v>32</v>
      </c>
      <c r="AX2154" s="13" t="s">
        <v>77</v>
      </c>
      <c r="AY2154" s="204" t="s">
        <v>150</v>
      </c>
    </row>
    <row r="2155" spans="1:65" s="14" customFormat="1" ht="11.25">
      <c r="B2155" s="205"/>
      <c r="C2155" s="206"/>
      <c r="D2155" s="196" t="s">
        <v>162</v>
      </c>
      <c r="E2155" s="207" t="s">
        <v>1</v>
      </c>
      <c r="F2155" s="208" t="s">
        <v>3047</v>
      </c>
      <c r="G2155" s="206"/>
      <c r="H2155" s="209">
        <v>30.48</v>
      </c>
      <c r="I2155" s="210"/>
      <c r="J2155" s="206"/>
      <c r="K2155" s="206"/>
      <c r="L2155" s="211"/>
      <c r="M2155" s="212"/>
      <c r="N2155" s="213"/>
      <c r="O2155" s="213"/>
      <c r="P2155" s="213"/>
      <c r="Q2155" s="213"/>
      <c r="R2155" s="213"/>
      <c r="S2155" s="213"/>
      <c r="T2155" s="214"/>
      <c r="AT2155" s="215" t="s">
        <v>162</v>
      </c>
      <c r="AU2155" s="215" t="s">
        <v>84</v>
      </c>
      <c r="AV2155" s="14" t="s">
        <v>84</v>
      </c>
      <c r="AW2155" s="14" t="s">
        <v>32</v>
      </c>
      <c r="AX2155" s="14" t="s">
        <v>77</v>
      </c>
      <c r="AY2155" s="215" t="s">
        <v>150</v>
      </c>
    </row>
    <row r="2156" spans="1:65" s="13" customFormat="1" ht="11.25">
      <c r="B2156" s="194"/>
      <c r="C2156" s="195"/>
      <c r="D2156" s="196" t="s">
        <v>162</v>
      </c>
      <c r="E2156" s="197" t="s">
        <v>1</v>
      </c>
      <c r="F2156" s="198" t="s">
        <v>621</v>
      </c>
      <c r="G2156" s="195"/>
      <c r="H2156" s="197" t="s">
        <v>1</v>
      </c>
      <c r="I2156" s="199"/>
      <c r="J2156" s="195"/>
      <c r="K2156" s="195"/>
      <c r="L2156" s="200"/>
      <c r="M2156" s="201"/>
      <c r="N2156" s="202"/>
      <c r="O2156" s="202"/>
      <c r="P2156" s="202"/>
      <c r="Q2156" s="202"/>
      <c r="R2156" s="202"/>
      <c r="S2156" s="202"/>
      <c r="T2156" s="203"/>
      <c r="AT2156" s="204" t="s">
        <v>162</v>
      </c>
      <c r="AU2156" s="204" t="s">
        <v>84</v>
      </c>
      <c r="AV2156" s="13" t="s">
        <v>82</v>
      </c>
      <c r="AW2156" s="13" t="s">
        <v>32</v>
      </c>
      <c r="AX2156" s="13" t="s">
        <v>77</v>
      </c>
      <c r="AY2156" s="204" t="s">
        <v>150</v>
      </c>
    </row>
    <row r="2157" spans="1:65" s="14" customFormat="1" ht="11.25">
      <c r="B2157" s="205"/>
      <c r="C2157" s="206"/>
      <c r="D2157" s="196" t="s">
        <v>162</v>
      </c>
      <c r="E2157" s="207" t="s">
        <v>1</v>
      </c>
      <c r="F2157" s="208" t="s">
        <v>3048</v>
      </c>
      <c r="G2157" s="206"/>
      <c r="H2157" s="209">
        <v>33.341999999999999</v>
      </c>
      <c r="I2157" s="210"/>
      <c r="J2157" s="206"/>
      <c r="K2157" s="206"/>
      <c r="L2157" s="211"/>
      <c r="M2157" s="212"/>
      <c r="N2157" s="213"/>
      <c r="O2157" s="213"/>
      <c r="P2157" s="213"/>
      <c r="Q2157" s="213"/>
      <c r="R2157" s="213"/>
      <c r="S2157" s="213"/>
      <c r="T2157" s="214"/>
      <c r="AT2157" s="215" t="s">
        <v>162</v>
      </c>
      <c r="AU2157" s="215" t="s">
        <v>84</v>
      </c>
      <c r="AV2157" s="14" t="s">
        <v>84</v>
      </c>
      <c r="AW2157" s="14" t="s">
        <v>32</v>
      </c>
      <c r="AX2157" s="14" t="s">
        <v>77</v>
      </c>
      <c r="AY2157" s="215" t="s">
        <v>150</v>
      </c>
    </row>
    <row r="2158" spans="1:65" s="15" customFormat="1" ht="11.25">
      <c r="B2158" s="216"/>
      <c r="C2158" s="217"/>
      <c r="D2158" s="196" t="s">
        <v>162</v>
      </c>
      <c r="E2158" s="218" t="s">
        <v>1</v>
      </c>
      <c r="F2158" s="219" t="s">
        <v>166</v>
      </c>
      <c r="G2158" s="217"/>
      <c r="H2158" s="220">
        <v>80.072000000000003</v>
      </c>
      <c r="I2158" s="221"/>
      <c r="J2158" s="217"/>
      <c r="K2158" s="217"/>
      <c r="L2158" s="222"/>
      <c r="M2158" s="223"/>
      <c r="N2158" s="224"/>
      <c r="O2158" s="224"/>
      <c r="P2158" s="224"/>
      <c r="Q2158" s="224"/>
      <c r="R2158" s="224"/>
      <c r="S2158" s="224"/>
      <c r="T2158" s="225"/>
      <c r="AT2158" s="226" t="s">
        <v>162</v>
      </c>
      <c r="AU2158" s="226" t="s">
        <v>84</v>
      </c>
      <c r="AV2158" s="15" t="s">
        <v>157</v>
      </c>
      <c r="AW2158" s="15" t="s">
        <v>32</v>
      </c>
      <c r="AX2158" s="15" t="s">
        <v>82</v>
      </c>
      <c r="AY2158" s="226" t="s">
        <v>150</v>
      </c>
    </row>
    <row r="2159" spans="1:65" s="2" customFormat="1" ht="24.2" customHeight="1">
      <c r="A2159" s="34"/>
      <c r="B2159" s="35"/>
      <c r="C2159" s="181" t="s">
        <v>3053</v>
      </c>
      <c r="D2159" s="181" t="s">
        <v>152</v>
      </c>
      <c r="E2159" s="182" t="s">
        <v>3054</v>
      </c>
      <c r="F2159" s="183" t="s">
        <v>3055</v>
      </c>
      <c r="G2159" s="184" t="s">
        <v>155</v>
      </c>
      <c r="H2159" s="185">
        <v>51.88</v>
      </c>
      <c r="I2159" s="186"/>
      <c r="J2159" s="187">
        <f>ROUND(I2159*H2159,2)</f>
        <v>0</v>
      </c>
      <c r="K2159" s="183" t="s">
        <v>156</v>
      </c>
      <c r="L2159" s="39"/>
      <c r="M2159" s="188" t="s">
        <v>1</v>
      </c>
      <c r="N2159" s="189" t="s">
        <v>42</v>
      </c>
      <c r="O2159" s="71"/>
      <c r="P2159" s="190">
        <f>O2159*H2159</f>
        <v>0</v>
      </c>
      <c r="Q2159" s="190">
        <v>0</v>
      </c>
      <c r="R2159" s="190">
        <f>Q2159*H2159</f>
        <v>0</v>
      </c>
      <c r="S2159" s="190">
        <v>8.1500000000000003E-2</v>
      </c>
      <c r="T2159" s="191">
        <f>S2159*H2159</f>
        <v>4.2282200000000003</v>
      </c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R2159" s="192" t="s">
        <v>234</v>
      </c>
      <c r="AT2159" s="192" t="s">
        <v>152</v>
      </c>
      <c r="AU2159" s="192" t="s">
        <v>84</v>
      </c>
      <c r="AY2159" s="17" t="s">
        <v>150</v>
      </c>
      <c r="BE2159" s="193">
        <f>IF(N2159="základní",J2159,0)</f>
        <v>0</v>
      </c>
      <c r="BF2159" s="193">
        <f>IF(N2159="snížená",J2159,0)</f>
        <v>0</v>
      </c>
      <c r="BG2159" s="193">
        <f>IF(N2159="zákl. přenesená",J2159,0)</f>
        <v>0</v>
      </c>
      <c r="BH2159" s="193">
        <f>IF(N2159="sníž. přenesená",J2159,0)</f>
        <v>0</v>
      </c>
      <c r="BI2159" s="193">
        <f>IF(N2159="nulová",J2159,0)</f>
        <v>0</v>
      </c>
      <c r="BJ2159" s="17" t="s">
        <v>82</v>
      </c>
      <c r="BK2159" s="193">
        <f>ROUND(I2159*H2159,2)</f>
        <v>0</v>
      </c>
      <c r="BL2159" s="17" t="s">
        <v>234</v>
      </c>
      <c r="BM2159" s="192" t="s">
        <v>3056</v>
      </c>
    </row>
    <row r="2160" spans="1:65" s="13" customFormat="1" ht="11.25">
      <c r="B2160" s="194"/>
      <c r="C2160" s="195"/>
      <c r="D2160" s="196" t="s">
        <v>162</v>
      </c>
      <c r="E2160" s="197" t="s">
        <v>1</v>
      </c>
      <c r="F2160" s="198" t="s">
        <v>993</v>
      </c>
      <c r="G2160" s="195"/>
      <c r="H2160" s="197" t="s">
        <v>1</v>
      </c>
      <c r="I2160" s="199"/>
      <c r="J2160" s="195"/>
      <c r="K2160" s="195"/>
      <c r="L2160" s="200"/>
      <c r="M2160" s="201"/>
      <c r="N2160" s="202"/>
      <c r="O2160" s="202"/>
      <c r="P2160" s="202"/>
      <c r="Q2160" s="202"/>
      <c r="R2160" s="202"/>
      <c r="S2160" s="202"/>
      <c r="T2160" s="203"/>
      <c r="AT2160" s="204" t="s">
        <v>162</v>
      </c>
      <c r="AU2160" s="204" t="s">
        <v>84</v>
      </c>
      <c r="AV2160" s="13" t="s">
        <v>82</v>
      </c>
      <c r="AW2160" s="13" t="s">
        <v>32</v>
      </c>
      <c r="AX2160" s="13" t="s">
        <v>77</v>
      </c>
      <c r="AY2160" s="204" t="s">
        <v>150</v>
      </c>
    </row>
    <row r="2161" spans="1:65" s="14" customFormat="1" ht="11.25">
      <c r="B2161" s="205"/>
      <c r="C2161" s="206"/>
      <c r="D2161" s="196" t="s">
        <v>162</v>
      </c>
      <c r="E2161" s="207" t="s">
        <v>1</v>
      </c>
      <c r="F2161" s="208" t="s">
        <v>1164</v>
      </c>
      <c r="G2161" s="206"/>
      <c r="H2161" s="209">
        <v>22.4</v>
      </c>
      <c r="I2161" s="210"/>
      <c r="J2161" s="206"/>
      <c r="K2161" s="206"/>
      <c r="L2161" s="211"/>
      <c r="M2161" s="212"/>
      <c r="N2161" s="213"/>
      <c r="O2161" s="213"/>
      <c r="P2161" s="213"/>
      <c r="Q2161" s="213"/>
      <c r="R2161" s="213"/>
      <c r="S2161" s="213"/>
      <c r="T2161" s="214"/>
      <c r="AT2161" s="215" t="s">
        <v>162</v>
      </c>
      <c r="AU2161" s="215" t="s">
        <v>84</v>
      </c>
      <c r="AV2161" s="14" t="s">
        <v>84</v>
      </c>
      <c r="AW2161" s="14" t="s">
        <v>32</v>
      </c>
      <c r="AX2161" s="14" t="s">
        <v>77</v>
      </c>
      <c r="AY2161" s="215" t="s">
        <v>150</v>
      </c>
    </row>
    <row r="2162" spans="1:65" s="13" customFormat="1" ht="11.25">
      <c r="B2162" s="194"/>
      <c r="C2162" s="195"/>
      <c r="D2162" s="196" t="s">
        <v>162</v>
      </c>
      <c r="E2162" s="197" t="s">
        <v>1</v>
      </c>
      <c r="F2162" s="198" t="s">
        <v>3057</v>
      </c>
      <c r="G2162" s="195"/>
      <c r="H2162" s="197" t="s">
        <v>1</v>
      </c>
      <c r="I2162" s="199"/>
      <c r="J2162" s="195"/>
      <c r="K2162" s="195"/>
      <c r="L2162" s="200"/>
      <c r="M2162" s="201"/>
      <c r="N2162" s="202"/>
      <c r="O2162" s="202"/>
      <c r="P2162" s="202"/>
      <c r="Q2162" s="202"/>
      <c r="R2162" s="202"/>
      <c r="S2162" s="202"/>
      <c r="T2162" s="203"/>
      <c r="AT2162" s="204" t="s">
        <v>162</v>
      </c>
      <c r="AU2162" s="204" t="s">
        <v>84</v>
      </c>
      <c r="AV2162" s="13" t="s">
        <v>82</v>
      </c>
      <c r="AW2162" s="13" t="s">
        <v>32</v>
      </c>
      <c r="AX2162" s="13" t="s">
        <v>77</v>
      </c>
      <c r="AY2162" s="204" t="s">
        <v>150</v>
      </c>
    </row>
    <row r="2163" spans="1:65" s="14" customFormat="1" ht="11.25">
      <c r="B2163" s="205"/>
      <c r="C2163" s="206"/>
      <c r="D2163" s="196" t="s">
        <v>162</v>
      </c>
      <c r="E2163" s="207" t="s">
        <v>1</v>
      </c>
      <c r="F2163" s="208" t="s">
        <v>3058</v>
      </c>
      <c r="G2163" s="206"/>
      <c r="H2163" s="209">
        <v>29.48</v>
      </c>
      <c r="I2163" s="210"/>
      <c r="J2163" s="206"/>
      <c r="K2163" s="206"/>
      <c r="L2163" s="211"/>
      <c r="M2163" s="212"/>
      <c r="N2163" s="213"/>
      <c r="O2163" s="213"/>
      <c r="P2163" s="213"/>
      <c r="Q2163" s="213"/>
      <c r="R2163" s="213"/>
      <c r="S2163" s="213"/>
      <c r="T2163" s="214"/>
      <c r="AT2163" s="215" t="s">
        <v>162</v>
      </c>
      <c r="AU2163" s="215" t="s">
        <v>84</v>
      </c>
      <c r="AV2163" s="14" t="s">
        <v>84</v>
      </c>
      <c r="AW2163" s="14" t="s">
        <v>32</v>
      </c>
      <c r="AX2163" s="14" t="s">
        <v>77</v>
      </c>
      <c r="AY2163" s="215" t="s">
        <v>150</v>
      </c>
    </row>
    <row r="2164" spans="1:65" s="15" customFormat="1" ht="11.25">
      <c r="B2164" s="216"/>
      <c r="C2164" s="217"/>
      <c r="D2164" s="196" t="s">
        <v>162</v>
      </c>
      <c r="E2164" s="218" t="s">
        <v>1</v>
      </c>
      <c r="F2164" s="219" t="s">
        <v>166</v>
      </c>
      <c r="G2164" s="217"/>
      <c r="H2164" s="220">
        <v>51.879999999999995</v>
      </c>
      <c r="I2164" s="221"/>
      <c r="J2164" s="217"/>
      <c r="K2164" s="217"/>
      <c r="L2164" s="222"/>
      <c r="M2164" s="223"/>
      <c r="N2164" s="224"/>
      <c r="O2164" s="224"/>
      <c r="P2164" s="224"/>
      <c r="Q2164" s="224"/>
      <c r="R2164" s="224"/>
      <c r="S2164" s="224"/>
      <c r="T2164" s="225"/>
      <c r="AT2164" s="226" t="s">
        <v>162</v>
      </c>
      <c r="AU2164" s="226" t="s">
        <v>84</v>
      </c>
      <c r="AV2164" s="15" t="s">
        <v>157</v>
      </c>
      <c r="AW2164" s="15" t="s">
        <v>32</v>
      </c>
      <c r="AX2164" s="15" t="s">
        <v>82</v>
      </c>
      <c r="AY2164" s="226" t="s">
        <v>150</v>
      </c>
    </row>
    <row r="2165" spans="1:65" s="2" customFormat="1" ht="33" customHeight="1">
      <c r="A2165" s="34"/>
      <c r="B2165" s="35"/>
      <c r="C2165" s="181" t="s">
        <v>3059</v>
      </c>
      <c r="D2165" s="181" t="s">
        <v>152</v>
      </c>
      <c r="E2165" s="182" t="s">
        <v>3060</v>
      </c>
      <c r="F2165" s="183" t="s">
        <v>3061</v>
      </c>
      <c r="G2165" s="184" t="s">
        <v>155</v>
      </c>
      <c r="H2165" s="185">
        <v>80.072000000000003</v>
      </c>
      <c r="I2165" s="186"/>
      <c r="J2165" s="187">
        <f>ROUND(I2165*H2165,2)</f>
        <v>0</v>
      </c>
      <c r="K2165" s="183" t="s">
        <v>156</v>
      </c>
      <c r="L2165" s="39"/>
      <c r="M2165" s="188" t="s">
        <v>1</v>
      </c>
      <c r="N2165" s="189" t="s">
        <v>42</v>
      </c>
      <c r="O2165" s="71"/>
      <c r="P2165" s="190">
        <f>O2165*H2165</f>
        <v>0</v>
      </c>
      <c r="Q2165" s="190">
        <v>5.3800000000000002E-3</v>
      </c>
      <c r="R2165" s="190">
        <f>Q2165*H2165</f>
        <v>0.43078736000000001</v>
      </c>
      <c r="S2165" s="190">
        <v>0</v>
      </c>
      <c r="T2165" s="191">
        <f>S2165*H2165</f>
        <v>0</v>
      </c>
      <c r="U2165" s="34"/>
      <c r="V2165" s="34"/>
      <c r="W2165" s="34"/>
      <c r="X2165" s="34"/>
      <c r="Y2165" s="34"/>
      <c r="Z2165" s="34"/>
      <c r="AA2165" s="34"/>
      <c r="AB2165" s="34"/>
      <c r="AC2165" s="34"/>
      <c r="AD2165" s="34"/>
      <c r="AE2165" s="34"/>
      <c r="AR2165" s="192" t="s">
        <v>234</v>
      </c>
      <c r="AT2165" s="192" t="s">
        <v>152</v>
      </c>
      <c r="AU2165" s="192" t="s">
        <v>84</v>
      </c>
      <c r="AY2165" s="17" t="s">
        <v>150</v>
      </c>
      <c r="BE2165" s="193">
        <f>IF(N2165="základní",J2165,0)</f>
        <v>0</v>
      </c>
      <c r="BF2165" s="193">
        <f>IF(N2165="snížená",J2165,0)</f>
        <v>0</v>
      </c>
      <c r="BG2165" s="193">
        <f>IF(N2165="zákl. přenesená",J2165,0)</f>
        <v>0</v>
      </c>
      <c r="BH2165" s="193">
        <f>IF(N2165="sníž. přenesená",J2165,0)</f>
        <v>0</v>
      </c>
      <c r="BI2165" s="193">
        <f>IF(N2165="nulová",J2165,0)</f>
        <v>0</v>
      </c>
      <c r="BJ2165" s="17" t="s">
        <v>82</v>
      </c>
      <c r="BK2165" s="193">
        <f>ROUND(I2165*H2165,2)</f>
        <v>0</v>
      </c>
      <c r="BL2165" s="17" t="s">
        <v>234</v>
      </c>
      <c r="BM2165" s="192" t="s">
        <v>3062</v>
      </c>
    </row>
    <row r="2166" spans="1:65" s="13" customFormat="1" ht="11.25">
      <c r="B2166" s="194"/>
      <c r="C2166" s="195"/>
      <c r="D2166" s="196" t="s">
        <v>162</v>
      </c>
      <c r="E2166" s="197" t="s">
        <v>1</v>
      </c>
      <c r="F2166" s="198" t="s">
        <v>617</v>
      </c>
      <c r="G2166" s="195"/>
      <c r="H2166" s="197" t="s">
        <v>1</v>
      </c>
      <c r="I2166" s="199"/>
      <c r="J2166" s="195"/>
      <c r="K2166" s="195"/>
      <c r="L2166" s="200"/>
      <c r="M2166" s="201"/>
      <c r="N2166" s="202"/>
      <c r="O2166" s="202"/>
      <c r="P2166" s="202"/>
      <c r="Q2166" s="202"/>
      <c r="R2166" s="202"/>
      <c r="S2166" s="202"/>
      <c r="T2166" s="203"/>
      <c r="AT2166" s="204" t="s">
        <v>162</v>
      </c>
      <c r="AU2166" s="204" t="s">
        <v>84</v>
      </c>
      <c r="AV2166" s="13" t="s">
        <v>82</v>
      </c>
      <c r="AW2166" s="13" t="s">
        <v>32</v>
      </c>
      <c r="AX2166" s="13" t="s">
        <v>77</v>
      </c>
      <c r="AY2166" s="204" t="s">
        <v>150</v>
      </c>
    </row>
    <row r="2167" spans="1:65" s="14" customFormat="1" ht="11.25">
      <c r="B2167" s="205"/>
      <c r="C2167" s="206"/>
      <c r="D2167" s="196" t="s">
        <v>162</v>
      </c>
      <c r="E2167" s="207" t="s">
        <v>1</v>
      </c>
      <c r="F2167" s="208" t="s">
        <v>618</v>
      </c>
      <c r="G2167" s="206"/>
      <c r="H2167" s="209">
        <v>16.25</v>
      </c>
      <c r="I2167" s="210"/>
      <c r="J2167" s="206"/>
      <c r="K2167" s="206"/>
      <c r="L2167" s="211"/>
      <c r="M2167" s="212"/>
      <c r="N2167" s="213"/>
      <c r="O2167" s="213"/>
      <c r="P2167" s="213"/>
      <c r="Q2167" s="213"/>
      <c r="R2167" s="213"/>
      <c r="S2167" s="213"/>
      <c r="T2167" s="214"/>
      <c r="AT2167" s="215" t="s">
        <v>162</v>
      </c>
      <c r="AU2167" s="215" t="s">
        <v>84</v>
      </c>
      <c r="AV2167" s="14" t="s">
        <v>84</v>
      </c>
      <c r="AW2167" s="14" t="s">
        <v>32</v>
      </c>
      <c r="AX2167" s="14" t="s">
        <v>77</v>
      </c>
      <c r="AY2167" s="215" t="s">
        <v>150</v>
      </c>
    </row>
    <row r="2168" spans="1:65" s="13" customFormat="1" ht="11.25">
      <c r="B2168" s="194"/>
      <c r="C2168" s="195"/>
      <c r="D2168" s="196" t="s">
        <v>162</v>
      </c>
      <c r="E2168" s="197" t="s">
        <v>1</v>
      </c>
      <c r="F2168" s="198" t="s">
        <v>619</v>
      </c>
      <c r="G2168" s="195"/>
      <c r="H2168" s="197" t="s">
        <v>1</v>
      </c>
      <c r="I2168" s="199"/>
      <c r="J2168" s="195"/>
      <c r="K2168" s="195"/>
      <c r="L2168" s="200"/>
      <c r="M2168" s="201"/>
      <c r="N2168" s="202"/>
      <c r="O2168" s="202"/>
      <c r="P2168" s="202"/>
      <c r="Q2168" s="202"/>
      <c r="R2168" s="202"/>
      <c r="S2168" s="202"/>
      <c r="T2168" s="203"/>
      <c r="AT2168" s="204" t="s">
        <v>162</v>
      </c>
      <c r="AU2168" s="204" t="s">
        <v>84</v>
      </c>
      <c r="AV2168" s="13" t="s">
        <v>82</v>
      </c>
      <c r="AW2168" s="13" t="s">
        <v>32</v>
      </c>
      <c r="AX2168" s="13" t="s">
        <v>77</v>
      </c>
      <c r="AY2168" s="204" t="s">
        <v>150</v>
      </c>
    </row>
    <row r="2169" spans="1:65" s="14" customFormat="1" ht="11.25">
      <c r="B2169" s="205"/>
      <c r="C2169" s="206"/>
      <c r="D2169" s="196" t="s">
        <v>162</v>
      </c>
      <c r="E2169" s="207" t="s">
        <v>1</v>
      </c>
      <c r="F2169" s="208" t="s">
        <v>3047</v>
      </c>
      <c r="G2169" s="206"/>
      <c r="H2169" s="209">
        <v>30.48</v>
      </c>
      <c r="I2169" s="210"/>
      <c r="J2169" s="206"/>
      <c r="K2169" s="206"/>
      <c r="L2169" s="211"/>
      <c r="M2169" s="212"/>
      <c r="N2169" s="213"/>
      <c r="O2169" s="213"/>
      <c r="P2169" s="213"/>
      <c r="Q2169" s="213"/>
      <c r="R2169" s="213"/>
      <c r="S2169" s="213"/>
      <c r="T2169" s="214"/>
      <c r="AT2169" s="215" t="s">
        <v>162</v>
      </c>
      <c r="AU2169" s="215" t="s">
        <v>84</v>
      </c>
      <c r="AV2169" s="14" t="s">
        <v>84</v>
      </c>
      <c r="AW2169" s="14" t="s">
        <v>32</v>
      </c>
      <c r="AX2169" s="14" t="s">
        <v>77</v>
      </c>
      <c r="AY2169" s="215" t="s">
        <v>150</v>
      </c>
    </row>
    <row r="2170" spans="1:65" s="13" customFormat="1" ht="11.25">
      <c r="B2170" s="194"/>
      <c r="C2170" s="195"/>
      <c r="D2170" s="196" t="s">
        <v>162</v>
      </c>
      <c r="E2170" s="197" t="s">
        <v>1</v>
      </c>
      <c r="F2170" s="198" t="s">
        <v>621</v>
      </c>
      <c r="G2170" s="195"/>
      <c r="H2170" s="197" t="s">
        <v>1</v>
      </c>
      <c r="I2170" s="199"/>
      <c r="J2170" s="195"/>
      <c r="K2170" s="195"/>
      <c r="L2170" s="200"/>
      <c r="M2170" s="201"/>
      <c r="N2170" s="202"/>
      <c r="O2170" s="202"/>
      <c r="P2170" s="202"/>
      <c r="Q2170" s="202"/>
      <c r="R2170" s="202"/>
      <c r="S2170" s="202"/>
      <c r="T2170" s="203"/>
      <c r="AT2170" s="204" t="s">
        <v>162</v>
      </c>
      <c r="AU2170" s="204" t="s">
        <v>84</v>
      </c>
      <c r="AV2170" s="13" t="s">
        <v>82</v>
      </c>
      <c r="AW2170" s="13" t="s">
        <v>32</v>
      </c>
      <c r="AX2170" s="13" t="s">
        <v>77</v>
      </c>
      <c r="AY2170" s="204" t="s">
        <v>150</v>
      </c>
    </row>
    <row r="2171" spans="1:65" s="14" customFormat="1" ht="11.25">
      <c r="B2171" s="205"/>
      <c r="C2171" s="206"/>
      <c r="D2171" s="196" t="s">
        <v>162</v>
      </c>
      <c r="E2171" s="207" t="s">
        <v>1</v>
      </c>
      <c r="F2171" s="208" t="s">
        <v>3048</v>
      </c>
      <c r="G2171" s="206"/>
      <c r="H2171" s="209">
        <v>33.341999999999999</v>
      </c>
      <c r="I2171" s="210"/>
      <c r="J2171" s="206"/>
      <c r="K2171" s="206"/>
      <c r="L2171" s="211"/>
      <c r="M2171" s="212"/>
      <c r="N2171" s="213"/>
      <c r="O2171" s="213"/>
      <c r="P2171" s="213"/>
      <c r="Q2171" s="213"/>
      <c r="R2171" s="213"/>
      <c r="S2171" s="213"/>
      <c r="T2171" s="214"/>
      <c r="AT2171" s="215" t="s">
        <v>162</v>
      </c>
      <c r="AU2171" s="215" t="s">
        <v>84</v>
      </c>
      <c r="AV2171" s="14" t="s">
        <v>84</v>
      </c>
      <c r="AW2171" s="14" t="s">
        <v>32</v>
      </c>
      <c r="AX2171" s="14" t="s">
        <v>77</v>
      </c>
      <c r="AY2171" s="215" t="s">
        <v>150</v>
      </c>
    </row>
    <row r="2172" spans="1:65" s="15" customFormat="1" ht="11.25">
      <c r="B2172" s="216"/>
      <c r="C2172" s="217"/>
      <c r="D2172" s="196" t="s">
        <v>162</v>
      </c>
      <c r="E2172" s="218" t="s">
        <v>1</v>
      </c>
      <c r="F2172" s="219" t="s">
        <v>166</v>
      </c>
      <c r="G2172" s="217"/>
      <c r="H2172" s="220">
        <v>80.072000000000003</v>
      </c>
      <c r="I2172" s="221"/>
      <c r="J2172" s="217"/>
      <c r="K2172" s="217"/>
      <c r="L2172" s="222"/>
      <c r="M2172" s="223"/>
      <c r="N2172" s="224"/>
      <c r="O2172" s="224"/>
      <c r="P2172" s="224"/>
      <c r="Q2172" s="224"/>
      <c r="R2172" s="224"/>
      <c r="S2172" s="224"/>
      <c r="T2172" s="225"/>
      <c r="AT2172" s="226" t="s">
        <v>162</v>
      </c>
      <c r="AU2172" s="226" t="s">
        <v>84</v>
      </c>
      <c r="AV2172" s="15" t="s">
        <v>157</v>
      </c>
      <c r="AW2172" s="15" t="s">
        <v>32</v>
      </c>
      <c r="AX2172" s="15" t="s">
        <v>82</v>
      </c>
      <c r="AY2172" s="226" t="s">
        <v>150</v>
      </c>
    </row>
    <row r="2173" spans="1:65" s="2" customFormat="1" ht="24.2" customHeight="1">
      <c r="A2173" s="34"/>
      <c r="B2173" s="35"/>
      <c r="C2173" s="227" t="s">
        <v>3063</v>
      </c>
      <c r="D2173" s="227" t="s">
        <v>224</v>
      </c>
      <c r="E2173" s="228" t="s">
        <v>3064</v>
      </c>
      <c r="F2173" s="229" t="s">
        <v>3065</v>
      </c>
      <c r="G2173" s="230" t="s">
        <v>155</v>
      </c>
      <c r="H2173" s="231">
        <v>88.078999999999994</v>
      </c>
      <c r="I2173" s="232"/>
      <c r="J2173" s="233">
        <f>ROUND(I2173*H2173,2)</f>
        <v>0</v>
      </c>
      <c r="K2173" s="229" t="s">
        <v>156</v>
      </c>
      <c r="L2173" s="234"/>
      <c r="M2173" s="235" t="s">
        <v>1</v>
      </c>
      <c r="N2173" s="236" t="s">
        <v>42</v>
      </c>
      <c r="O2173" s="71"/>
      <c r="P2173" s="190">
        <f>O2173*H2173</f>
        <v>0</v>
      </c>
      <c r="Q2173" s="190">
        <v>1.6E-2</v>
      </c>
      <c r="R2173" s="190">
        <f>Q2173*H2173</f>
        <v>1.4092639999999999</v>
      </c>
      <c r="S2173" s="190">
        <v>0</v>
      </c>
      <c r="T2173" s="191">
        <f>S2173*H2173</f>
        <v>0</v>
      </c>
      <c r="U2173" s="34"/>
      <c r="V2173" s="34"/>
      <c r="W2173" s="34"/>
      <c r="X2173" s="34"/>
      <c r="Y2173" s="34"/>
      <c r="Z2173" s="34"/>
      <c r="AA2173" s="34"/>
      <c r="AB2173" s="34"/>
      <c r="AC2173" s="34"/>
      <c r="AD2173" s="34"/>
      <c r="AE2173" s="34"/>
      <c r="AR2173" s="192" t="s">
        <v>326</v>
      </c>
      <c r="AT2173" s="192" t="s">
        <v>224</v>
      </c>
      <c r="AU2173" s="192" t="s">
        <v>84</v>
      </c>
      <c r="AY2173" s="17" t="s">
        <v>150</v>
      </c>
      <c r="BE2173" s="193">
        <f>IF(N2173="základní",J2173,0)</f>
        <v>0</v>
      </c>
      <c r="BF2173" s="193">
        <f>IF(N2173="snížená",J2173,0)</f>
        <v>0</v>
      </c>
      <c r="BG2173" s="193">
        <f>IF(N2173="zákl. přenesená",J2173,0)</f>
        <v>0</v>
      </c>
      <c r="BH2173" s="193">
        <f>IF(N2173="sníž. přenesená",J2173,0)</f>
        <v>0</v>
      </c>
      <c r="BI2173" s="193">
        <f>IF(N2173="nulová",J2173,0)</f>
        <v>0</v>
      </c>
      <c r="BJ2173" s="17" t="s">
        <v>82</v>
      </c>
      <c r="BK2173" s="193">
        <f>ROUND(I2173*H2173,2)</f>
        <v>0</v>
      </c>
      <c r="BL2173" s="17" t="s">
        <v>234</v>
      </c>
      <c r="BM2173" s="192" t="s">
        <v>3066</v>
      </c>
    </row>
    <row r="2174" spans="1:65" s="14" customFormat="1" ht="11.25">
      <c r="B2174" s="205"/>
      <c r="C2174" s="206"/>
      <c r="D2174" s="196" t="s">
        <v>162</v>
      </c>
      <c r="E2174" s="206"/>
      <c r="F2174" s="208" t="s">
        <v>3067</v>
      </c>
      <c r="G2174" s="206"/>
      <c r="H2174" s="209">
        <v>88.078999999999994</v>
      </c>
      <c r="I2174" s="210"/>
      <c r="J2174" s="206"/>
      <c r="K2174" s="206"/>
      <c r="L2174" s="211"/>
      <c r="M2174" s="212"/>
      <c r="N2174" s="213"/>
      <c r="O2174" s="213"/>
      <c r="P2174" s="213"/>
      <c r="Q2174" s="213"/>
      <c r="R2174" s="213"/>
      <c r="S2174" s="213"/>
      <c r="T2174" s="214"/>
      <c r="AT2174" s="215" t="s">
        <v>162</v>
      </c>
      <c r="AU2174" s="215" t="s">
        <v>84</v>
      </c>
      <c r="AV2174" s="14" t="s">
        <v>84</v>
      </c>
      <c r="AW2174" s="14" t="s">
        <v>4</v>
      </c>
      <c r="AX2174" s="14" t="s">
        <v>82</v>
      </c>
      <c r="AY2174" s="215" t="s">
        <v>150</v>
      </c>
    </row>
    <row r="2175" spans="1:65" s="2" customFormat="1" ht="16.5" customHeight="1">
      <c r="A2175" s="34"/>
      <c r="B2175" s="35"/>
      <c r="C2175" s="181" t="s">
        <v>3068</v>
      </c>
      <c r="D2175" s="181" t="s">
        <v>152</v>
      </c>
      <c r="E2175" s="182" t="s">
        <v>3069</v>
      </c>
      <c r="F2175" s="183" t="s">
        <v>3070</v>
      </c>
      <c r="G2175" s="184" t="s">
        <v>394</v>
      </c>
      <c r="H2175" s="185">
        <v>58.4</v>
      </c>
      <c r="I2175" s="186"/>
      <c r="J2175" s="187">
        <f>ROUND(I2175*H2175,2)</f>
        <v>0</v>
      </c>
      <c r="K2175" s="183" t="s">
        <v>156</v>
      </c>
      <c r="L2175" s="39"/>
      <c r="M2175" s="188" t="s">
        <v>1</v>
      </c>
      <c r="N2175" s="189" t="s">
        <v>42</v>
      </c>
      <c r="O2175" s="71"/>
      <c r="P2175" s="190">
        <f>O2175*H2175</f>
        <v>0</v>
      </c>
      <c r="Q2175" s="190">
        <v>9.0000000000000006E-5</v>
      </c>
      <c r="R2175" s="190">
        <f>Q2175*H2175</f>
        <v>5.2560000000000003E-3</v>
      </c>
      <c r="S2175" s="190">
        <v>0</v>
      </c>
      <c r="T2175" s="191">
        <f>S2175*H2175</f>
        <v>0</v>
      </c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  <c r="AR2175" s="192" t="s">
        <v>234</v>
      </c>
      <c r="AT2175" s="192" t="s">
        <v>152</v>
      </c>
      <c r="AU2175" s="192" t="s">
        <v>84</v>
      </c>
      <c r="AY2175" s="17" t="s">
        <v>150</v>
      </c>
      <c r="BE2175" s="193">
        <f>IF(N2175="základní",J2175,0)</f>
        <v>0</v>
      </c>
      <c r="BF2175" s="193">
        <f>IF(N2175="snížená",J2175,0)</f>
        <v>0</v>
      </c>
      <c r="BG2175" s="193">
        <f>IF(N2175="zákl. přenesená",J2175,0)</f>
        <v>0</v>
      </c>
      <c r="BH2175" s="193">
        <f>IF(N2175="sníž. přenesená",J2175,0)</f>
        <v>0</v>
      </c>
      <c r="BI2175" s="193">
        <f>IF(N2175="nulová",J2175,0)</f>
        <v>0</v>
      </c>
      <c r="BJ2175" s="17" t="s">
        <v>82</v>
      </c>
      <c r="BK2175" s="193">
        <f>ROUND(I2175*H2175,2)</f>
        <v>0</v>
      </c>
      <c r="BL2175" s="17" t="s">
        <v>234</v>
      </c>
      <c r="BM2175" s="192" t="s">
        <v>3071</v>
      </c>
    </row>
    <row r="2176" spans="1:65" s="13" customFormat="1" ht="11.25">
      <c r="B2176" s="194"/>
      <c r="C2176" s="195"/>
      <c r="D2176" s="196" t="s">
        <v>162</v>
      </c>
      <c r="E2176" s="197" t="s">
        <v>1</v>
      </c>
      <c r="F2176" s="198" t="s">
        <v>617</v>
      </c>
      <c r="G2176" s="195"/>
      <c r="H2176" s="197" t="s">
        <v>1</v>
      </c>
      <c r="I2176" s="199"/>
      <c r="J2176" s="195"/>
      <c r="K2176" s="195"/>
      <c r="L2176" s="200"/>
      <c r="M2176" s="201"/>
      <c r="N2176" s="202"/>
      <c r="O2176" s="202"/>
      <c r="P2176" s="202"/>
      <c r="Q2176" s="202"/>
      <c r="R2176" s="202"/>
      <c r="S2176" s="202"/>
      <c r="T2176" s="203"/>
      <c r="AT2176" s="204" t="s">
        <v>162</v>
      </c>
      <c r="AU2176" s="204" t="s">
        <v>84</v>
      </c>
      <c r="AV2176" s="13" t="s">
        <v>82</v>
      </c>
      <c r="AW2176" s="13" t="s">
        <v>32</v>
      </c>
      <c r="AX2176" s="13" t="s">
        <v>77</v>
      </c>
      <c r="AY2176" s="204" t="s">
        <v>150</v>
      </c>
    </row>
    <row r="2177" spans="1:65" s="14" customFormat="1" ht="11.25">
      <c r="B2177" s="205"/>
      <c r="C2177" s="206"/>
      <c r="D2177" s="196" t="s">
        <v>162</v>
      </c>
      <c r="E2177" s="207" t="s">
        <v>1</v>
      </c>
      <c r="F2177" s="208" t="s">
        <v>3072</v>
      </c>
      <c r="G2177" s="206"/>
      <c r="H2177" s="209">
        <v>10</v>
      </c>
      <c r="I2177" s="210"/>
      <c r="J2177" s="206"/>
      <c r="K2177" s="206"/>
      <c r="L2177" s="211"/>
      <c r="M2177" s="212"/>
      <c r="N2177" s="213"/>
      <c r="O2177" s="213"/>
      <c r="P2177" s="213"/>
      <c r="Q2177" s="213"/>
      <c r="R2177" s="213"/>
      <c r="S2177" s="213"/>
      <c r="T2177" s="214"/>
      <c r="AT2177" s="215" t="s">
        <v>162</v>
      </c>
      <c r="AU2177" s="215" t="s">
        <v>84</v>
      </c>
      <c r="AV2177" s="14" t="s">
        <v>84</v>
      </c>
      <c r="AW2177" s="14" t="s">
        <v>32</v>
      </c>
      <c r="AX2177" s="14" t="s">
        <v>77</v>
      </c>
      <c r="AY2177" s="215" t="s">
        <v>150</v>
      </c>
    </row>
    <row r="2178" spans="1:65" s="13" customFormat="1" ht="11.25">
      <c r="B2178" s="194"/>
      <c r="C2178" s="195"/>
      <c r="D2178" s="196" t="s">
        <v>162</v>
      </c>
      <c r="E2178" s="197" t="s">
        <v>1</v>
      </c>
      <c r="F2178" s="198" t="s">
        <v>619</v>
      </c>
      <c r="G2178" s="195"/>
      <c r="H2178" s="197" t="s">
        <v>1</v>
      </c>
      <c r="I2178" s="199"/>
      <c r="J2178" s="195"/>
      <c r="K2178" s="195"/>
      <c r="L2178" s="200"/>
      <c r="M2178" s="201"/>
      <c r="N2178" s="202"/>
      <c r="O2178" s="202"/>
      <c r="P2178" s="202"/>
      <c r="Q2178" s="202"/>
      <c r="R2178" s="202"/>
      <c r="S2178" s="202"/>
      <c r="T2178" s="203"/>
      <c r="AT2178" s="204" t="s">
        <v>162</v>
      </c>
      <c r="AU2178" s="204" t="s">
        <v>84</v>
      </c>
      <c r="AV2178" s="13" t="s">
        <v>82</v>
      </c>
      <c r="AW2178" s="13" t="s">
        <v>32</v>
      </c>
      <c r="AX2178" s="13" t="s">
        <v>77</v>
      </c>
      <c r="AY2178" s="204" t="s">
        <v>150</v>
      </c>
    </row>
    <row r="2179" spans="1:65" s="14" customFormat="1" ht="11.25">
      <c r="B2179" s="205"/>
      <c r="C2179" s="206"/>
      <c r="D2179" s="196" t="s">
        <v>162</v>
      </c>
      <c r="E2179" s="207" t="s">
        <v>1</v>
      </c>
      <c r="F2179" s="208" t="s">
        <v>3073</v>
      </c>
      <c r="G2179" s="206"/>
      <c r="H2179" s="209">
        <v>26.4</v>
      </c>
      <c r="I2179" s="210"/>
      <c r="J2179" s="206"/>
      <c r="K2179" s="206"/>
      <c r="L2179" s="211"/>
      <c r="M2179" s="212"/>
      <c r="N2179" s="213"/>
      <c r="O2179" s="213"/>
      <c r="P2179" s="213"/>
      <c r="Q2179" s="213"/>
      <c r="R2179" s="213"/>
      <c r="S2179" s="213"/>
      <c r="T2179" s="214"/>
      <c r="AT2179" s="215" t="s">
        <v>162</v>
      </c>
      <c r="AU2179" s="215" t="s">
        <v>84</v>
      </c>
      <c r="AV2179" s="14" t="s">
        <v>84</v>
      </c>
      <c r="AW2179" s="14" t="s">
        <v>32</v>
      </c>
      <c r="AX2179" s="14" t="s">
        <v>77</v>
      </c>
      <c r="AY2179" s="215" t="s">
        <v>150</v>
      </c>
    </row>
    <row r="2180" spans="1:65" s="13" customFormat="1" ht="11.25">
      <c r="B2180" s="194"/>
      <c r="C2180" s="195"/>
      <c r="D2180" s="196" t="s">
        <v>162</v>
      </c>
      <c r="E2180" s="197" t="s">
        <v>1</v>
      </c>
      <c r="F2180" s="198" t="s">
        <v>621</v>
      </c>
      <c r="G2180" s="195"/>
      <c r="H2180" s="197" t="s">
        <v>1</v>
      </c>
      <c r="I2180" s="199"/>
      <c r="J2180" s="195"/>
      <c r="K2180" s="195"/>
      <c r="L2180" s="200"/>
      <c r="M2180" s="201"/>
      <c r="N2180" s="202"/>
      <c r="O2180" s="202"/>
      <c r="P2180" s="202"/>
      <c r="Q2180" s="202"/>
      <c r="R2180" s="202"/>
      <c r="S2180" s="202"/>
      <c r="T2180" s="203"/>
      <c r="AT2180" s="204" t="s">
        <v>162</v>
      </c>
      <c r="AU2180" s="204" t="s">
        <v>84</v>
      </c>
      <c r="AV2180" s="13" t="s">
        <v>82</v>
      </c>
      <c r="AW2180" s="13" t="s">
        <v>32</v>
      </c>
      <c r="AX2180" s="13" t="s">
        <v>77</v>
      </c>
      <c r="AY2180" s="204" t="s">
        <v>150</v>
      </c>
    </row>
    <row r="2181" spans="1:65" s="14" customFormat="1" ht="11.25">
      <c r="B2181" s="205"/>
      <c r="C2181" s="206"/>
      <c r="D2181" s="196" t="s">
        <v>162</v>
      </c>
      <c r="E2181" s="207" t="s">
        <v>1</v>
      </c>
      <c r="F2181" s="208" t="s">
        <v>3074</v>
      </c>
      <c r="G2181" s="206"/>
      <c r="H2181" s="209">
        <v>22</v>
      </c>
      <c r="I2181" s="210"/>
      <c r="J2181" s="206"/>
      <c r="K2181" s="206"/>
      <c r="L2181" s="211"/>
      <c r="M2181" s="212"/>
      <c r="N2181" s="213"/>
      <c r="O2181" s="213"/>
      <c r="P2181" s="213"/>
      <c r="Q2181" s="213"/>
      <c r="R2181" s="213"/>
      <c r="S2181" s="213"/>
      <c r="T2181" s="214"/>
      <c r="AT2181" s="215" t="s">
        <v>162</v>
      </c>
      <c r="AU2181" s="215" t="s">
        <v>84</v>
      </c>
      <c r="AV2181" s="14" t="s">
        <v>84</v>
      </c>
      <c r="AW2181" s="14" t="s">
        <v>32</v>
      </c>
      <c r="AX2181" s="14" t="s">
        <v>77</v>
      </c>
      <c r="AY2181" s="215" t="s">
        <v>150</v>
      </c>
    </row>
    <row r="2182" spans="1:65" s="15" customFormat="1" ht="11.25">
      <c r="B2182" s="216"/>
      <c r="C2182" s="217"/>
      <c r="D2182" s="196" t="s">
        <v>162</v>
      </c>
      <c r="E2182" s="218" t="s">
        <v>1</v>
      </c>
      <c r="F2182" s="219" t="s">
        <v>166</v>
      </c>
      <c r="G2182" s="217"/>
      <c r="H2182" s="220">
        <v>58.4</v>
      </c>
      <c r="I2182" s="221"/>
      <c r="J2182" s="217"/>
      <c r="K2182" s="217"/>
      <c r="L2182" s="222"/>
      <c r="M2182" s="223"/>
      <c r="N2182" s="224"/>
      <c r="O2182" s="224"/>
      <c r="P2182" s="224"/>
      <c r="Q2182" s="224"/>
      <c r="R2182" s="224"/>
      <c r="S2182" s="224"/>
      <c r="T2182" s="225"/>
      <c r="AT2182" s="226" t="s">
        <v>162</v>
      </c>
      <c r="AU2182" s="226" t="s">
        <v>84</v>
      </c>
      <c r="AV2182" s="15" t="s">
        <v>157</v>
      </c>
      <c r="AW2182" s="15" t="s">
        <v>32</v>
      </c>
      <c r="AX2182" s="15" t="s">
        <v>82</v>
      </c>
      <c r="AY2182" s="226" t="s">
        <v>150</v>
      </c>
    </row>
    <row r="2183" spans="1:65" s="2" customFormat="1" ht="16.5" customHeight="1">
      <c r="A2183" s="34"/>
      <c r="B2183" s="35"/>
      <c r="C2183" s="181" t="s">
        <v>3075</v>
      </c>
      <c r="D2183" s="181" t="s">
        <v>152</v>
      </c>
      <c r="E2183" s="182" t="s">
        <v>3076</v>
      </c>
      <c r="F2183" s="183" t="s">
        <v>3077</v>
      </c>
      <c r="G2183" s="184" t="s">
        <v>182</v>
      </c>
      <c r="H2183" s="185">
        <v>31</v>
      </c>
      <c r="I2183" s="186"/>
      <c r="J2183" s="187">
        <f>ROUND(I2183*H2183,2)</f>
        <v>0</v>
      </c>
      <c r="K2183" s="183" t="s">
        <v>156</v>
      </c>
      <c r="L2183" s="39"/>
      <c r="M2183" s="188" t="s">
        <v>1</v>
      </c>
      <c r="N2183" s="189" t="s">
        <v>42</v>
      </c>
      <c r="O2183" s="71"/>
      <c r="P2183" s="190">
        <f>O2183*H2183</f>
        <v>0</v>
      </c>
      <c r="Q2183" s="190">
        <v>0</v>
      </c>
      <c r="R2183" s="190">
        <f>Q2183*H2183</f>
        <v>0</v>
      </c>
      <c r="S2183" s="190">
        <v>0</v>
      </c>
      <c r="T2183" s="191">
        <f>S2183*H2183</f>
        <v>0</v>
      </c>
      <c r="U2183" s="34"/>
      <c r="V2183" s="34"/>
      <c r="W2183" s="34"/>
      <c r="X2183" s="34"/>
      <c r="Y2183" s="34"/>
      <c r="Z2183" s="34"/>
      <c r="AA2183" s="34"/>
      <c r="AB2183" s="34"/>
      <c r="AC2183" s="34"/>
      <c r="AD2183" s="34"/>
      <c r="AE2183" s="34"/>
      <c r="AR2183" s="192" t="s">
        <v>234</v>
      </c>
      <c r="AT2183" s="192" t="s">
        <v>152</v>
      </c>
      <c r="AU2183" s="192" t="s">
        <v>84</v>
      </c>
      <c r="AY2183" s="17" t="s">
        <v>150</v>
      </c>
      <c r="BE2183" s="193">
        <f>IF(N2183="základní",J2183,0)</f>
        <v>0</v>
      </c>
      <c r="BF2183" s="193">
        <f>IF(N2183="snížená",J2183,0)</f>
        <v>0</v>
      </c>
      <c r="BG2183" s="193">
        <f>IF(N2183="zákl. přenesená",J2183,0)</f>
        <v>0</v>
      </c>
      <c r="BH2183" s="193">
        <f>IF(N2183="sníž. přenesená",J2183,0)</f>
        <v>0</v>
      </c>
      <c r="BI2183" s="193">
        <f>IF(N2183="nulová",J2183,0)</f>
        <v>0</v>
      </c>
      <c r="BJ2183" s="17" t="s">
        <v>82</v>
      </c>
      <c r="BK2183" s="193">
        <f>ROUND(I2183*H2183,2)</f>
        <v>0</v>
      </c>
      <c r="BL2183" s="17" t="s">
        <v>234</v>
      </c>
      <c r="BM2183" s="192" t="s">
        <v>3078</v>
      </c>
    </row>
    <row r="2184" spans="1:65" s="13" customFormat="1" ht="11.25">
      <c r="B2184" s="194"/>
      <c r="C2184" s="195"/>
      <c r="D2184" s="196" t="s">
        <v>162</v>
      </c>
      <c r="E2184" s="197" t="s">
        <v>1</v>
      </c>
      <c r="F2184" s="198" t="s">
        <v>617</v>
      </c>
      <c r="G2184" s="195"/>
      <c r="H2184" s="197" t="s">
        <v>1</v>
      </c>
      <c r="I2184" s="199"/>
      <c r="J2184" s="195"/>
      <c r="K2184" s="195"/>
      <c r="L2184" s="200"/>
      <c r="M2184" s="201"/>
      <c r="N2184" s="202"/>
      <c r="O2184" s="202"/>
      <c r="P2184" s="202"/>
      <c r="Q2184" s="202"/>
      <c r="R2184" s="202"/>
      <c r="S2184" s="202"/>
      <c r="T2184" s="203"/>
      <c r="AT2184" s="204" t="s">
        <v>162</v>
      </c>
      <c r="AU2184" s="204" t="s">
        <v>84</v>
      </c>
      <c r="AV2184" s="13" t="s">
        <v>82</v>
      </c>
      <c r="AW2184" s="13" t="s">
        <v>32</v>
      </c>
      <c r="AX2184" s="13" t="s">
        <v>77</v>
      </c>
      <c r="AY2184" s="204" t="s">
        <v>150</v>
      </c>
    </row>
    <row r="2185" spans="1:65" s="14" customFormat="1" ht="11.25">
      <c r="B2185" s="205"/>
      <c r="C2185" s="206"/>
      <c r="D2185" s="196" t="s">
        <v>162</v>
      </c>
      <c r="E2185" s="207" t="s">
        <v>1</v>
      </c>
      <c r="F2185" s="208" t="s">
        <v>193</v>
      </c>
      <c r="G2185" s="206"/>
      <c r="H2185" s="209">
        <v>8</v>
      </c>
      <c r="I2185" s="210"/>
      <c r="J2185" s="206"/>
      <c r="K2185" s="206"/>
      <c r="L2185" s="211"/>
      <c r="M2185" s="212"/>
      <c r="N2185" s="213"/>
      <c r="O2185" s="213"/>
      <c r="P2185" s="213"/>
      <c r="Q2185" s="213"/>
      <c r="R2185" s="213"/>
      <c r="S2185" s="213"/>
      <c r="T2185" s="214"/>
      <c r="AT2185" s="215" t="s">
        <v>162</v>
      </c>
      <c r="AU2185" s="215" t="s">
        <v>84</v>
      </c>
      <c r="AV2185" s="14" t="s">
        <v>84</v>
      </c>
      <c r="AW2185" s="14" t="s">
        <v>32</v>
      </c>
      <c r="AX2185" s="14" t="s">
        <v>77</v>
      </c>
      <c r="AY2185" s="215" t="s">
        <v>150</v>
      </c>
    </row>
    <row r="2186" spans="1:65" s="13" customFormat="1" ht="11.25">
      <c r="B2186" s="194"/>
      <c r="C2186" s="195"/>
      <c r="D2186" s="196" t="s">
        <v>162</v>
      </c>
      <c r="E2186" s="197" t="s">
        <v>1</v>
      </c>
      <c r="F2186" s="198" t="s">
        <v>619</v>
      </c>
      <c r="G2186" s="195"/>
      <c r="H2186" s="197" t="s">
        <v>1</v>
      </c>
      <c r="I2186" s="199"/>
      <c r="J2186" s="195"/>
      <c r="K2186" s="195"/>
      <c r="L2186" s="200"/>
      <c r="M2186" s="201"/>
      <c r="N2186" s="202"/>
      <c r="O2186" s="202"/>
      <c r="P2186" s="202"/>
      <c r="Q2186" s="202"/>
      <c r="R2186" s="202"/>
      <c r="S2186" s="202"/>
      <c r="T2186" s="203"/>
      <c r="AT2186" s="204" t="s">
        <v>162</v>
      </c>
      <c r="AU2186" s="204" t="s">
        <v>84</v>
      </c>
      <c r="AV2186" s="13" t="s">
        <v>82</v>
      </c>
      <c r="AW2186" s="13" t="s">
        <v>32</v>
      </c>
      <c r="AX2186" s="13" t="s">
        <v>77</v>
      </c>
      <c r="AY2186" s="204" t="s">
        <v>150</v>
      </c>
    </row>
    <row r="2187" spans="1:65" s="14" customFormat="1" ht="11.25">
      <c r="B2187" s="205"/>
      <c r="C2187" s="206"/>
      <c r="D2187" s="196" t="s">
        <v>162</v>
      </c>
      <c r="E2187" s="207" t="s">
        <v>1</v>
      </c>
      <c r="F2187" s="208" t="s">
        <v>3079</v>
      </c>
      <c r="G2187" s="206"/>
      <c r="H2187" s="209">
        <v>12</v>
      </c>
      <c r="I2187" s="210"/>
      <c r="J2187" s="206"/>
      <c r="K2187" s="206"/>
      <c r="L2187" s="211"/>
      <c r="M2187" s="212"/>
      <c r="N2187" s="213"/>
      <c r="O2187" s="213"/>
      <c r="P2187" s="213"/>
      <c r="Q2187" s="213"/>
      <c r="R2187" s="213"/>
      <c r="S2187" s="213"/>
      <c r="T2187" s="214"/>
      <c r="AT2187" s="215" t="s">
        <v>162</v>
      </c>
      <c r="AU2187" s="215" t="s">
        <v>84</v>
      </c>
      <c r="AV2187" s="14" t="s">
        <v>84</v>
      </c>
      <c r="AW2187" s="14" t="s">
        <v>32</v>
      </c>
      <c r="AX2187" s="14" t="s">
        <v>77</v>
      </c>
      <c r="AY2187" s="215" t="s">
        <v>150</v>
      </c>
    </row>
    <row r="2188" spans="1:65" s="13" customFormat="1" ht="11.25">
      <c r="B2188" s="194"/>
      <c r="C2188" s="195"/>
      <c r="D2188" s="196" t="s">
        <v>162</v>
      </c>
      <c r="E2188" s="197" t="s">
        <v>1</v>
      </c>
      <c r="F2188" s="198" t="s">
        <v>621</v>
      </c>
      <c r="G2188" s="195"/>
      <c r="H2188" s="197" t="s">
        <v>1</v>
      </c>
      <c r="I2188" s="199"/>
      <c r="J2188" s="195"/>
      <c r="K2188" s="195"/>
      <c r="L2188" s="200"/>
      <c r="M2188" s="201"/>
      <c r="N2188" s="202"/>
      <c r="O2188" s="202"/>
      <c r="P2188" s="202"/>
      <c r="Q2188" s="202"/>
      <c r="R2188" s="202"/>
      <c r="S2188" s="202"/>
      <c r="T2188" s="203"/>
      <c r="AT2188" s="204" t="s">
        <v>162</v>
      </c>
      <c r="AU2188" s="204" t="s">
        <v>84</v>
      </c>
      <c r="AV2188" s="13" t="s">
        <v>82</v>
      </c>
      <c r="AW2188" s="13" t="s">
        <v>32</v>
      </c>
      <c r="AX2188" s="13" t="s">
        <v>77</v>
      </c>
      <c r="AY2188" s="204" t="s">
        <v>150</v>
      </c>
    </row>
    <row r="2189" spans="1:65" s="14" customFormat="1" ht="11.25">
      <c r="B2189" s="205"/>
      <c r="C2189" s="206"/>
      <c r="D2189" s="196" t="s">
        <v>162</v>
      </c>
      <c r="E2189" s="207" t="s">
        <v>1</v>
      </c>
      <c r="F2189" s="208" t="s">
        <v>3080</v>
      </c>
      <c r="G2189" s="206"/>
      <c r="H2189" s="209">
        <v>11</v>
      </c>
      <c r="I2189" s="210"/>
      <c r="J2189" s="206"/>
      <c r="K2189" s="206"/>
      <c r="L2189" s="211"/>
      <c r="M2189" s="212"/>
      <c r="N2189" s="213"/>
      <c r="O2189" s="213"/>
      <c r="P2189" s="213"/>
      <c r="Q2189" s="213"/>
      <c r="R2189" s="213"/>
      <c r="S2189" s="213"/>
      <c r="T2189" s="214"/>
      <c r="AT2189" s="215" t="s">
        <v>162</v>
      </c>
      <c r="AU2189" s="215" t="s">
        <v>84</v>
      </c>
      <c r="AV2189" s="14" t="s">
        <v>84</v>
      </c>
      <c r="AW2189" s="14" t="s">
        <v>32</v>
      </c>
      <c r="AX2189" s="14" t="s">
        <v>77</v>
      </c>
      <c r="AY2189" s="215" t="s">
        <v>150</v>
      </c>
    </row>
    <row r="2190" spans="1:65" s="15" customFormat="1" ht="11.25">
      <c r="B2190" s="216"/>
      <c r="C2190" s="217"/>
      <c r="D2190" s="196" t="s">
        <v>162</v>
      </c>
      <c r="E2190" s="218" t="s">
        <v>1</v>
      </c>
      <c r="F2190" s="219" t="s">
        <v>166</v>
      </c>
      <c r="G2190" s="217"/>
      <c r="H2190" s="220">
        <v>31</v>
      </c>
      <c r="I2190" s="221"/>
      <c r="J2190" s="217"/>
      <c r="K2190" s="217"/>
      <c r="L2190" s="222"/>
      <c r="M2190" s="223"/>
      <c r="N2190" s="224"/>
      <c r="O2190" s="224"/>
      <c r="P2190" s="224"/>
      <c r="Q2190" s="224"/>
      <c r="R2190" s="224"/>
      <c r="S2190" s="224"/>
      <c r="T2190" s="225"/>
      <c r="AT2190" s="226" t="s">
        <v>162</v>
      </c>
      <c r="AU2190" s="226" t="s">
        <v>84</v>
      </c>
      <c r="AV2190" s="15" t="s">
        <v>157</v>
      </c>
      <c r="AW2190" s="15" t="s">
        <v>32</v>
      </c>
      <c r="AX2190" s="15" t="s">
        <v>82</v>
      </c>
      <c r="AY2190" s="226" t="s">
        <v>150</v>
      </c>
    </row>
    <row r="2191" spans="1:65" s="2" customFormat="1" ht="24.2" customHeight="1">
      <c r="A2191" s="34"/>
      <c r="B2191" s="35"/>
      <c r="C2191" s="181" t="s">
        <v>3081</v>
      </c>
      <c r="D2191" s="181" t="s">
        <v>152</v>
      </c>
      <c r="E2191" s="182" t="s">
        <v>3082</v>
      </c>
      <c r="F2191" s="183" t="s">
        <v>3083</v>
      </c>
      <c r="G2191" s="184" t="s">
        <v>394</v>
      </c>
      <c r="H2191" s="185">
        <v>4.4000000000000004</v>
      </c>
      <c r="I2191" s="186"/>
      <c r="J2191" s="187">
        <f>ROUND(I2191*H2191,2)</f>
        <v>0</v>
      </c>
      <c r="K2191" s="183" t="s">
        <v>156</v>
      </c>
      <c r="L2191" s="39"/>
      <c r="M2191" s="188" t="s">
        <v>1</v>
      </c>
      <c r="N2191" s="189" t="s">
        <v>42</v>
      </c>
      <c r="O2191" s="71"/>
      <c r="P2191" s="190">
        <f>O2191*H2191</f>
        <v>0</v>
      </c>
      <c r="Q2191" s="190">
        <v>0</v>
      </c>
      <c r="R2191" s="190">
        <f>Q2191*H2191</f>
        <v>0</v>
      </c>
      <c r="S2191" s="190">
        <v>0</v>
      </c>
      <c r="T2191" s="191">
        <f>S2191*H2191</f>
        <v>0</v>
      </c>
      <c r="U2191" s="34"/>
      <c r="V2191" s="34"/>
      <c r="W2191" s="34"/>
      <c r="X2191" s="34"/>
      <c r="Y2191" s="34"/>
      <c r="Z2191" s="34"/>
      <c r="AA2191" s="34"/>
      <c r="AB2191" s="34"/>
      <c r="AC2191" s="34"/>
      <c r="AD2191" s="34"/>
      <c r="AE2191" s="34"/>
      <c r="AR2191" s="192" t="s">
        <v>234</v>
      </c>
      <c r="AT2191" s="192" t="s">
        <v>152</v>
      </c>
      <c r="AU2191" s="192" t="s">
        <v>84</v>
      </c>
      <c r="AY2191" s="17" t="s">
        <v>150</v>
      </c>
      <c r="BE2191" s="193">
        <f>IF(N2191="základní",J2191,0)</f>
        <v>0</v>
      </c>
      <c r="BF2191" s="193">
        <f>IF(N2191="snížená",J2191,0)</f>
        <v>0</v>
      </c>
      <c r="BG2191" s="193">
        <f>IF(N2191="zákl. přenesená",J2191,0)</f>
        <v>0</v>
      </c>
      <c r="BH2191" s="193">
        <f>IF(N2191="sníž. přenesená",J2191,0)</f>
        <v>0</v>
      </c>
      <c r="BI2191" s="193">
        <f>IF(N2191="nulová",J2191,0)</f>
        <v>0</v>
      </c>
      <c r="BJ2191" s="17" t="s">
        <v>82</v>
      </c>
      <c r="BK2191" s="193">
        <f>ROUND(I2191*H2191,2)</f>
        <v>0</v>
      </c>
      <c r="BL2191" s="17" t="s">
        <v>234</v>
      </c>
      <c r="BM2191" s="192" t="s">
        <v>3084</v>
      </c>
    </row>
    <row r="2192" spans="1:65" s="13" customFormat="1" ht="11.25">
      <c r="B2192" s="194"/>
      <c r="C2192" s="195"/>
      <c r="D2192" s="196" t="s">
        <v>162</v>
      </c>
      <c r="E2192" s="197" t="s">
        <v>1</v>
      </c>
      <c r="F2192" s="198" t="s">
        <v>3085</v>
      </c>
      <c r="G2192" s="195"/>
      <c r="H2192" s="197" t="s">
        <v>1</v>
      </c>
      <c r="I2192" s="199"/>
      <c r="J2192" s="195"/>
      <c r="K2192" s="195"/>
      <c r="L2192" s="200"/>
      <c r="M2192" s="201"/>
      <c r="N2192" s="202"/>
      <c r="O2192" s="202"/>
      <c r="P2192" s="202"/>
      <c r="Q2192" s="202"/>
      <c r="R2192" s="202"/>
      <c r="S2192" s="202"/>
      <c r="T2192" s="203"/>
      <c r="AT2192" s="204" t="s">
        <v>162</v>
      </c>
      <c r="AU2192" s="204" t="s">
        <v>84</v>
      </c>
      <c r="AV2192" s="13" t="s">
        <v>82</v>
      </c>
      <c r="AW2192" s="13" t="s">
        <v>32</v>
      </c>
      <c r="AX2192" s="13" t="s">
        <v>77</v>
      </c>
      <c r="AY2192" s="204" t="s">
        <v>150</v>
      </c>
    </row>
    <row r="2193" spans="1:65" s="14" customFormat="1" ht="11.25">
      <c r="B2193" s="205"/>
      <c r="C2193" s="206"/>
      <c r="D2193" s="196" t="s">
        <v>162</v>
      </c>
      <c r="E2193" s="207" t="s">
        <v>1</v>
      </c>
      <c r="F2193" s="208" t="s">
        <v>3086</v>
      </c>
      <c r="G2193" s="206"/>
      <c r="H2193" s="209">
        <v>2.2000000000000002</v>
      </c>
      <c r="I2193" s="210"/>
      <c r="J2193" s="206"/>
      <c r="K2193" s="206"/>
      <c r="L2193" s="211"/>
      <c r="M2193" s="212"/>
      <c r="N2193" s="213"/>
      <c r="O2193" s="213"/>
      <c r="P2193" s="213"/>
      <c r="Q2193" s="213"/>
      <c r="R2193" s="213"/>
      <c r="S2193" s="213"/>
      <c r="T2193" s="214"/>
      <c r="AT2193" s="215" t="s">
        <v>162</v>
      </c>
      <c r="AU2193" s="215" t="s">
        <v>84</v>
      </c>
      <c r="AV2193" s="14" t="s">
        <v>84</v>
      </c>
      <c r="AW2193" s="14" t="s">
        <v>32</v>
      </c>
      <c r="AX2193" s="14" t="s">
        <v>77</v>
      </c>
      <c r="AY2193" s="215" t="s">
        <v>150</v>
      </c>
    </row>
    <row r="2194" spans="1:65" s="13" customFormat="1" ht="11.25">
      <c r="B2194" s="194"/>
      <c r="C2194" s="195"/>
      <c r="D2194" s="196" t="s">
        <v>162</v>
      </c>
      <c r="E2194" s="197" t="s">
        <v>1</v>
      </c>
      <c r="F2194" s="198" t="s">
        <v>3087</v>
      </c>
      <c r="G2194" s="195"/>
      <c r="H2194" s="197" t="s">
        <v>1</v>
      </c>
      <c r="I2194" s="199"/>
      <c r="J2194" s="195"/>
      <c r="K2194" s="195"/>
      <c r="L2194" s="200"/>
      <c r="M2194" s="201"/>
      <c r="N2194" s="202"/>
      <c r="O2194" s="202"/>
      <c r="P2194" s="202"/>
      <c r="Q2194" s="202"/>
      <c r="R2194" s="202"/>
      <c r="S2194" s="202"/>
      <c r="T2194" s="203"/>
      <c r="AT2194" s="204" t="s">
        <v>162</v>
      </c>
      <c r="AU2194" s="204" t="s">
        <v>84</v>
      </c>
      <c r="AV2194" s="13" t="s">
        <v>82</v>
      </c>
      <c r="AW2194" s="13" t="s">
        <v>32</v>
      </c>
      <c r="AX2194" s="13" t="s">
        <v>77</v>
      </c>
      <c r="AY2194" s="204" t="s">
        <v>150</v>
      </c>
    </row>
    <row r="2195" spans="1:65" s="14" customFormat="1" ht="11.25">
      <c r="B2195" s="205"/>
      <c r="C2195" s="206"/>
      <c r="D2195" s="196" t="s">
        <v>162</v>
      </c>
      <c r="E2195" s="207" t="s">
        <v>1</v>
      </c>
      <c r="F2195" s="208" t="s">
        <v>3086</v>
      </c>
      <c r="G2195" s="206"/>
      <c r="H2195" s="209">
        <v>2.2000000000000002</v>
      </c>
      <c r="I2195" s="210"/>
      <c r="J2195" s="206"/>
      <c r="K2195" s="206"/>
      <c r="L2195" s="211"/>
      <c r="M2195" s="212"/>
      <c r="N2195" s="213"/>
      <c r="O2195" s="213"/>
      <c r="P2195" s="213"/>
      <c r="Q2195" s="213"/>
      <c r="R2195" s="213"/>
      <c r="S2195" s="213"/>
      <c r="T2195" s="214"/>
      <c r="AT2195" s="215" t="s">
        <v>162</v>
      </c>
      <c r="AU2195" s="215" t="s">
        <v>84</v>
      </c>
      <c r="AV2195" s="14" t="s">
        <v>84</v>
      </c>
      <c r="AW2195" s="14" t="s">
        <v>32</v>
      </c>
      <c r="AX2195" s="14" t="s">
        <v>77</v>
      </c>
      <c r="AY2195" s="215" t="s">
        <v>150</v>
      </c>
    </row>
    <row r="2196" spans="1:65" s="15" customFormat="1" ht="11.25">
      <c r="B2196" s="216"/>
      <c r="C2196" s="217"/>
      <c r="D2196" s="196" t="s">
        <v>162</v>
      </c>
      <c r="E2196" s="218" t="s">
        <v>1</v>
      </c>
      <c r="F2196" s="219" t="s">
        <v>166</v>
      </c>
      <c r="G2196" s="217"/>
      <c r="H2196" s="220">
        <v>4.4000000000000004</v>
      </c>
      <c r="I2196" s="221"/>
      <c r="J2196" s="217"/>
      <c r="K2196" s="217"/>
      <c r="L2196" s="222"/>
      <c r="M2196" s="223"/>
      <c r="N2196" s="224"/>
      <c r="O2196" s="224"/>
      <c r="P2196" s="224"/>
      <c r="Q2196" s="224"/>
      <c r="R2196" s="224"/>
      <c r="S2196" s="224"/>
      <c r="T2196" s="225"/>
      <c r="AT2196" s="226" t="s">
        <v>162</v>
      </c>
      <c r="AU2196" s="226" t="s">
        <v>84</v>
      </c>
      <c r="AV2196" s="15" t="s">
        <v>157</v>
      </c>
      <c r="AW2196" s="15" t="s">
        <v>32</v>
      </c>
      <c r="AX2196" s="15" t="s">
        <v>82</v>
      </c>
      <c r="AY2196" s="226" t="s">
        <v>150</v>
      </c>
    </row>
    <row r="2197" spans="1:65" s="2" customFormat="1" ht="33" customHeight="1">
      <c r="A2197" s="34"/>
      <c r="B2197" s="35"/>
      <c r="C2197" s="181" t="s">
        <v>3088</v>
      </c>
      <c r="D2197" s="181" t="s">
        <v>152</v>
      </c>
      <c r="E2197" s="182" t="s">
        <v>3089</v>
      </c>
      <c r="F2197" s="183" t="s">
        <v>3090</v>
      </c>
      <c r="G2197" s="184" t="s">
        <v>209</v>
      </c>
      <c r="H2197" s="185">
        <v>1.869</v>
      </c>
      <c r="I2197" s="186"/>
      <c r="J2197" s="187">
        <f>ROUND(I2197*H2197,2)</f>
        <v>0</v>
      </c>
      <c r="K2197" s="183" t="s">
        <v>156</v>
      </c>
      <c r="L2197" s="39"/>
      <c r="M2197" s="188" t="s">
        <v>1</v>
      </c>
      <c r="N2197" s="189" t="s">
        <v>42</v>
      </c>
      <c r="O2197" s="71"/>
      <c r="P2197" s="190">
        <f>O2197*H2197</f>
        <v>0</v>
      </c>
      <c r="Q2197" s="190">
        <v>0</v>
      </c>
      <c r="R2197" s="190">
        <f>Q2197*H2197</f>
        <v>0</v>
      </c>
      <c r="S2197" s="190">
        <v>0</v>
      </c>
      <c r="T2197" s="191">
        <f>S2197*H2197</f>
        <v>0</v>
      </c>
      <c r="U2197" s="34"/>
      <c r="V2197" s="34"/>
      <c r="W2197" s="34"/>
      <c r="X2197" s="34"/>
      <c r="Y2197" s="34"/>
      <c r="Z2197" s="34"/>
      <c r="AA2197" s="34"/>
      <c r="AB2197" s="34"/>
      <c r="AC2197" s="34"/>
      <c r="AD2197" s="34"/>
      <c r="AE2197" s="34"/>
      <c r="AR2197" s="192" t="s">
        <v>234</v>
      </c>
      <c r="AT2197" s="192" t="s">
        <v>152</v>
      </c>
      <c r="AU2197" s="192" t="s">
        <v>84</v>
      </c>
      <c r="AY2197" s="17" t="s">
        <v>150</v>
      </c>
      <c r="BE2197" s="193">
        <f>IF(N2197="základní",J2197,0)</f>
        <v>0</v>
      </c>
      <c r="BF2197" s="193">
        <f>IF(N2197="snížená",J2197,0)</f>
        <v>0</v>
      </c>
      <c r="BG2197" s="193">
        <f>IF(N2197="zákl. přenesená",J2197,0)</f>
        <v>0</v>
      </c>
      <c r="BH2197" s="193">
        <f>IF(N2197="sníž. přenesená",J2197,0)</f>
        <v>0</v>
      </c>
      <c r="BI2197" s="193">
        <f>IF(N2197="nulová",J2197,0)</f>
        <v>0</v>
      </c>
      <c r="BJ2197" s="17" t="s">
        <v>82</v>
      </c>
      <c r="BK2197" s="193">
        <f>ROUND(I2197*H2197,2)</f>
        <v>0</v>
      </c>
      <c r="BL2197" s="17" t="s">
        <v>234</v>
      </c>
      <c r="BM2197" s="192" t="s">
        <v>3091</v>
      </c>
    </row>
    <row r="2198" spans="1:65" s="12" customFormat="1" ht="22.9" customHeight="1">
      <c r="B2198" s="165"/>
      <c r="C2198" s="166"/>
      <c r="D2198" s="167" t="s">
        <v>76</v>
      </c>
      <c r="E2198" s="179" t="s">
        <v>3092</v>
      </c>
      <c r="F2198" s="179" t="s">
        <v>3093</v>
      </c>
      <c r="G2198" s="166"/>
      <c r="H2198" s="166"/>
      <c r="I2198" s="169"/>
      <c r="J2198" s="180">
        <f>BK2198</f>
        <v>0</v>
      </c>
      <c r="K2198" s="166"/>
      <c r="L2198" s="171"/>
      <c r="M2198" s="172"/>
      <c r="N2198" s="173"/>
      <c r="O2198" s="173"/>
      <c r="P2198" s="174">
        <f>SUM(P2199:P2216)</f>
        <v>0</v>
      </c>
      <c r="Q2198" s="173"/>
      <c r="R2198" s="174">
        <f>SUM(R2199:R2216)</f>
        <v>0.20421352000000001</v>
      </c>
      <c r="S2198" s="173"/>
      <c r="T2198" s="175">
        <f>SUM(T2199:T2216)</f>
        <v>0</v>
      </c>
      <c r="AR2198" s="176" t="s">
        <v>84</v>
      </c>
      <c r="AT2198" s="177" t="s">
        <v>76</v>
      </c>
      <c r="AU2198" s="177" t="s">
        <v>82</v>
      </c>
      <c r="AY2198" s="176" t="s">
        <v>150</v>
      </c>
      <c r="BK2198" s="178">
        <f>SUM(BK2199:BK2216)</f>
        <v>0</v>
      </c>
    </row>
    <row r="2199" spans="1:65" s="2" customFormat="1" ht="24.2" customHeight="1">
      <c r="A2199" s="34"/>
      <c r="B2199" s="35"/>
      <c r="C2199" s="181" t="s">
        <v>3094</v>
      </c>
      <c r="D2199" s="181" t="s">
        <v>152</v>
      </c>
      <c r="E2199" s="182" t="s">
        <v>3095</v>
      </c>
      <c r="F2199" s="183" t="s">
        <v>3096</v>
      </c>
      <c r="G2199" s="184" t="s">
        <v>155</v>
      </c>
      <c r="H2199" s="185">
        <v>860</v>
      </c>
      <c r="I2199" s="186"/>
      <c r="J2199" s="187">
        <f>ROUND(I2199*H2199,2)</f>
        <v>0</v>
      </c>
      <c r="K2199" s="183" t="s">
        <v>156</v>
      </c>
      <c r="L2199" s="39"/>
      <c r="M2199" s="188" t="s">
        <v>1</v>
      </c>
      <c r="N2199" s="189" t="s">
        <v>42</v>
      </c>
      <c r="O2199" s="71"/>
      <c r="P2199" s="190">
        <f>O2199*H2199</f>
        <v>0</v>
      </c>
      <c r="Q2199" s="190">
        <v>2.2000000000000001E-4</v>
      </c>
      <c r="R2199" s="190">
        <f>Q2199*H2199</f>
        <v>0.18920000000000001</v>
      </c>
      <c r="S2199" s="190">
        <v>0</v>
      </c>
      <c r="T2199" s="191">
        <f>S2199*H2199</f>
        <v>0</v>
      </c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R2199" s="192" t="s">
        <v>234</v>
      </c>
      <c r="AT2199" s="192" t="s">
        <v>152</v>
      </c>
      <c r="AU2199" s="192" t="s">
        <v>84</v>
      </c>
      <c r="AY2199" s="17" t="s">
        <v>150</v>
      </c>
      <c r="BE2199" s="193">
        <f>IF(N2199="základní",J2199,0)</f>
        <v>0</v>
      </c>
      <c r="BF2199" s="193">
        <f>IF(N2199="snížená",J2199,0)</f>
        <v>0</v>
      </c>
      <c r="BG2199" s="193">
        <f>IF(N2199="zákl. přenesená",J2199,0)</f>
        <v>0</v>
      </c>
      <c r="BH2199" s="193">
        <f>IF(N2199="sníž. přenesená",J2199,0)</f>
        <v>0</v>
      </c>
      <c r="BI2199" s="193">
        <f>IF(N2199="nulová",J2199,0)</f>
        <v>0</v>
      </c>
      <c r="BJ2199" s="17" t="s">
        <v>82</v>
      </c>
      <c r="BK2199" s="193">
        <f>ROUND(I2199*H2199,2)</f>
        <v>0</v>
      </c>
      <c r="BL2199" s="17" t="s">
        <v>234</v>
      </c>
      <c r="BM2199" s="192" t="s">
        <v>3097</v>
      </c>
    </row>
    <row r="2200" spans="1:65" s="13" customFormat="1" ht="11.25">
      <c r="B2200" s="194"/>
      <c r="C2200" s="195"/>
      <c r="D2200" s="196" t="s">
        <v>162</v>
      </c>
      <c r="E2200" s="197" t="s">
        <v>1</v>
      </c>
      <c r="F2200" s="198" t="s">
        <v>950</v>
      </c>
      <c r="G2200" s="195"/>
      <c r="H2200" s="197" t="s">
        <v>1</v>
      </c>
      <c r="I2200" s="199"/>
      <c r="J2200" s="195"/>
      <c r="K2200" s="195"/>
      <c r="L2200" s="200"/>
      <c r="M2200" s="201"/>
      <c r="N2200" s="202"/>
      <c r="O2200" s="202"/>
      <c r="P2200" s="202"/>
      <c r="Q2200" s="202"/>
      <c r="R2200" s="202"/>
      <c r="S2200" s="202"/>
      <c r="T2200" s="203"/>
      <c r="AT2200" s="204" t="s">
        <v>162</v>
      </c>
      <c r="AU2200" s="204" t="s">
        <v>84</v>
      </c>
      <c r="AV2200" s="13" t="s">
        <v>82</v>
      </c>
      <c r="AW2200" s="13" t="s">
        <v>32</v>
      </c>
      <c r="AX2200" s="13" t="s">
        <v>77</v>
      </c>
      <c r="AY2200" s="204" t="s">
        <v>150</v>
      </c>
    </row>
    <row r="2201" spans="1:65" s="14" customFormat="1" ht="11.25">
      <c r="B2201" s="205"/>
      <c r="C2201" s="206"/>
      <c r="D2201" s="196" t="s">
        <v>162</v>
      </c>
      <c r="E2201" s="207" t="s">
        <v>1</v>
      </c>
      <c r="F2201" s="208" t="s">
        <v>951</v>
      </c>
      <c r="G2201" s="206"/>
      <c r="H2201" s="209">
        <v>860</v>
      </c>
      <c r="I2201" s="210"/>
      <c r="J2201" s="206"/>
      <c r="K2201" s="206"/>
      <c r="L2201" s="211"/>
      <c r="M2201" s="212"/>
      <c r="N2201" s="213"/>
      <c r="O2201" s="213"/>
      <c r="P2201" s="213"/>
      <c r="Q2201" s="213"/>
      <c r="R2201" s="213"/>
      <c r="S2201" s="213"/>
      <c r="T2201" s="214"/>
      <c r="AT2201" s="215" t="s">
        <v>162</v>
      </c>
      <c r="AU2201" s="215" t="s">
        <v>84</v>
      </c>
      <c r="AV2201" s="14" t="s">
        <v>84</v>
      </c>
      <c r="AW2201" s="14" t="s">
        <v>32</v>
      </c>
      <c r="AX2201" s="14" t="s">
        <v>82</v>
      </c>
      <c r="AY2201" s="215" t="s">
        <v>150</v>
      </c>
    </row>
    <row r="2202" spans="1:65" s="2" customFormat="1" ht="24.2" customHeight="1">
      <c r="A2202" s="34"/>
      <c r="B2202" s="35"/>
      <c r="C2202" s="181" t="s">
        <v>3098</v>
      </c>
      <c r="D2202" s="181" t="s">
        <v>152</v>
      </c>
      <c r="E2202" s="182" t="s">
        <v>3099</v>
      </c>
      <c r="F2202" s="183" t="s">
        <v>3100</v>
      </c>
      <c r="G2202" s="184" t="s">
        <v>155</v>
      </c>
      <c r="H2202" s="185">
        <v>12.32</v>
      </c>
      <c r="I2202" s="186"/>
      <c r="J2202" s="187">
        <f>ROUND(I2202*H2202,2)</f>
        <v>0</v>
      </c>
      <c r="K2202" s="183" t="s">
        <v>156</v>
      </c>
      <c r="L2202" s="39"/>
      <c r="M2202" s="188" t="s">
        <v>1</v>
      </c>
      <c r="N2202" s="189" t="s">
        <v>42</v>
      </c>
      <c r="O2202" s="71"/>
      <c r="P2202" s="190">
        <f>O2202*H2202</f>
        <v>0</v>
      </c>
      <c r="Q2202" s="190">
        <v>2.5000000000000001E-4</v>
      </c>
      <c r="R2202" s="190">
        <f>Q2202*H2202</f>
        <v>3.0800000000000003E-3</v>
      </c>
      <c r="S2202" s="190">
        <v>0</v>
      </c>
      <c r="T2202" s="191">
        <f>S2202*H2202</f>
        <v>0</v>
      </c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R2202" s="192" t="s">
        <v>234</v>
      </c>
      <c r="AT2202" s="192" t="s">
        <v>152</v>
      </c>
      <c r="AU2202" s="192" t="s">
        <v>84</v>
      </c>
      <c r="AY2202" s="17" t="s">
        <v>150</v>
      </c>
      <c r="BE2202" s="193">
        <f>IF(N2202="základní",J2202,0)</f>
        <v>0</v>
      </c>
      <c r="BF2202" s="193">
        <f>IF(N2202="snížená",J2202,0)</f>
        <v>0</v>
      </c>
      <c r="BG2202" s="193">
        <f>IF(N2202="zákl. přenesená",J2202,0)</f>
        <v>0</v>
      </c>
      <c r="BH2202" s="193">
        <f>IF(N2202="sníž. přenesená",J2202,0)</f>
        <v>0</v>
      </c>
      <c r="BI2202" s="193">
        <f>IF(N2202="nulová",J2202,0)</f>
        <v>0</v>
      </c>
      <c r="BJ2202" s="17" t="s">
        <v>82</v>
      </c>
      <c r="BK2202" s="193">
        <f>ROUND(I2202*H2202,2)</f>
        <v>0</v>
      </c>
      <c r="BL2202" s="17" t="s">
        <v>234</v>
      </c>
      <c r="BM2202" s="192" t="s">
        <v>3101</v>
      </c>
    </row>
    <row r="2203" spans="1:65" s="13" customFormat="1" ht="11.25">
      <c r="B2203" s="194"/>
      <c r="C2203" s="195"/>
      <c r="D2203" s="196" t="s">
        <v>162</v>
      </c>
      <c r="E2203" s="197" t="s">
        <v>1</v>
      </c>
      <c r="F2203" s="198" t="s">
        <v>2402</v>
      </c>
      <c r="G2203" s="195"/>
      <c r="H2203" s="197" t="s">
        <v>1</v>
      </c>
      <c r="I2203" s="199"/>
      <c r="J2203" s="195"/>
      <c r="K2203" s="195"/>
      <c r="L2203" s="200"/>
      <c r="M2203" s="201"/>
      <c r="N2203" s="202"/>
      <c r="O2203" s="202"/>
      <c r="P2203" s="202"/>
      <c r="Q2203" s="202"/>
      <c r="R2203" s="202"/>
      <c r="S2203" s="202"/>
      <c r="T2203" s="203"/>
      <c r="AT2203" s="204" t="s">
        <v>162</v>
      </c>
      <c r="AU2203" s="204" t="s">
        <v>84</v>
      </c>
      <c r="AV2203" s="13" t="s">
        <v>82</v>
      </c>
      <c r="AW2203" s="13" t="s">
        <v>32</v>
      </c>
      <c r="AX2203" s="13" t="s">
        <v>77</v>
      </c>
      <c r="AY2203" s="204" t="s">
        <v>150</v>
      </c>
    </row>
    <row r="2204" spans="1:65" s="14" customFormat="1" ht="11.25">
      <c r="B2204" s="205"/>
      <c r="C2204" s="206"/>
      <c r="D2204" s="196" t="s">
        <v>162</v>
      </c>
      <c r="E2204" s="207" t="s">
        <v>1</v>
      </c>
      <c r="F2204" s="208" t="s">
        <v>3102</v>
      </c>
      <c r="G2204" s="206"/>
      <c r="H2204" s="209">
        <v>12.32</v>
      </c>
      <c r="I2204" s="210"/>
      <c r="J2204" s="206"/>
      <c r="K2204" s="206"/>
      <c r="L2204" s="211"/>
      <c r="M2204" s="212"/>
      <c r="N2204" s="213"/>
      <c r="O2204" s="213"/>
      <c r="P2204" s="213"/>
      <c r="Q2204" s="213"/>
      <c r="R2204" s="213"/>
      <c r="S2204" s="213"/>
      <c r="T2204" s="214"/>
      <c r="AT2204" s="215" t="s">
        <v>162</v>
      </c>
      <c r="AU2204" s="215" t="s">
        <v>84</v>
      </c>
      <c r="AV2204" s="14" t="s">
        <v>84</v>
      </c>
      <c r="AW2204" s="14" t="s">
        <v>32</v>
      </c>
      <c r="AX2204" s="14" t="s">
        <v>82</v>
      </c>
      <c r="AY2204" s="215" t="s">
        <v>150</v>
      </c>
    </row>
    <row r="2205" spans="1:65" s="2" customFormat="1" ht="16.5" customHeight="1">
      <c r="A2205" s="34"/>
      <c r="B2205" s="35"/>
      <c r="C2205" s="181" t="s">
        <v>3103</v>
      </c>
      <c r="D2205" s="181" t="s">
        <v>152</v>
      </c>
      <c r="E2205" s="182" t="s">
        <v>3104</v>
      </c>
      <c r="F2205" s="183" t="s">
        <v>3105</v>
      </c>
      <c r="G2205" s="184" t="s">
        <v>155</v>
      </c>
      <c r="H2205" s="185">
        <v>22.5</v>
      </c>
      <c r="I2205" s="186"/>
      <c r="J2205" s="187">
        <f>ROUND(I2205*H2205,2)</f>
        <v>0</v>
      </c>
      <c r="K2205" s="183" t="s">
        <v>156</v>
      </c>
      <c r="L2205" s="39"/>
      <c r="M2205" s="188" t="s">
        <v>1</v>
      </c>
      <c r="N2205" s="189" t="s">
        <v>42</v>
      </c>
      <c r="O2205" s="71"/>
      <c r="P2205" s="190">
        <f>O2205*H2205</f>
        <v>0</v>
      </c>
      <c r="Q2205" s="190">
        <v>0</v>
      </c>
      <c r="R2205" s="190">
        <f>Q2205*H2205</f>
        <v>0</v>
      </c>
      <c r="S2205" s="190">
        <v>0</v>
      </c>
      <c r="T2205" s="191">
        <f>S2205*H2205</f>
        <v>0</v>
      </c>
      <c r="U2205" s="34"/>
      <c r="V2205" s="34"/>
      <c r="W2205" s="34"/>
      <c r="X2205" s="34"/>
      <c r="Y2205" s="34"/>
      <c r="Z2205" s="34"/>
      <c r="AA2205" s="34"/>
      <c r="AB2205" s="34"/>
      <c r="AC2205" s="34"/>
      <c r="AD2205" s="34"/>
      <c r="AE2205" s="34"/>
      <c r="AR2205" s="192" t="s">
        <v>234</v>
      </c>
      <c r="AT2205" s="192" t="s">
        <v>152</v>
      </c>
      <c r="AU2205" s="192" t="s">
        <v>84</v>
      </c>
      <c r="AY2205" s="17" t="s">
        <v>150</v>
      </c>
      <c r="BE2205" s="193">
        <f>IF(N2205="základní",J2205,0)</f>
        <v>0</v>
      </c>
      <c r="BF2205" s="193">
        <f>IF(N2205="snížená",J2205,0)</f>
        <v>0</v>
      </c>
      <c r="BG2205" s="193">
        <f>IF(N2205="zákl. přenesená",J2205,0)</f>
        <v>0</v>
      </c>
      <c r="BH2205" s="193">
        <f>IF(N2205="sníž. přenesená",J2205,0)</f>
        <v>0</v>
      </c>
      <c r="BI2205" s="193">
        <f>IF(N2205="nulová",J2205,0)</f>
        <v>0</v>
      </c>
      <c r="BJ2205" s="17" t="s">
        <v>82</v>
      </c>
      <c r="BK2205" s="193">
        <f>ROUND(I2205*H2205,2)</f>
        <v>0</v>
      </c>
      <c r="BL2205" s="17" t="s">
        <v>234</v>
      </c>
      <c r="BM2205" s="192" t="s">
        <v>3106</v>
      </c>
    </row>
    <row r="2206" spans="1:65" s="13" customFormat="1" ht="11.25">
      <c r="B2206" s="194"/>
      <c r="C2206" s="195"/>
      <c r="D2206" s="196" t="s">
        <v>162</v>
      </c>
      <c r="E2206" s="197" t="s">
        <v>1</v>
      </c>
      <c r="F2206" s="198" t="s">
        <v>3107</v>
      </c>
      <c r="G2206" s="195"/>
      <c r="H2206" s="197" t="s">
        <v>1</v>
      </c>
      <c r="I2206" s="199"/>
      <c r="J2206" s="195"/>
      <c r="K2206" s="195"/>
      <c r="L2206" s="200"/>
      <c r="M2206" s="201"/>
      <c r="N2206" s="202"/>
      <c r="O2206" s="202"/>
      <c r="P2206" s="202"/>
      <c r="Q2206" s="202"/>
      <c r="R2206" s="202"/>
      <c r="S2206" s="202"/>
      <c r="T2206" s="203"/>
      <c r="AT2206" s="204" t="s">
        <v>162</v>
      </c>
      <c r="AU2206" s="204" t="s">
        <v>84</v>
      </c>
      <c r="AV2206" s="13" t="s">
        <v>82</v>
      </c>
      <c r="AW2206" s="13" t="s">
        <v>32</v>
      </c>
      <c r="AX2206" s="13" t="s">
        <v>77</v>
      </c>
      <c r="AY2206" s="204" t="s">
        <v>150</v>
      </c>
    </row>
    <row r="2207" spans="1:65" s="14" customFormat="1" ht="11.25">
      <c r="B2207" s="205"/>
      <c r="C2207" s="206"/>
      <c r="D2207" s="196" t="s">
        <v>162</v>
      </c>
      <c r="E2207" s="207" t="s">
        <v>1</v>
      </c>
      <c r="F2207" s="208" t="s">
        <v>3108</v>
      </c>
      <c r="G2207" s="206"/>
      <c r="H2207" s="209">
        <v>22.5</v>
      </c>
      <c r="I2207" s="210"/>
      <c r="J2207" s="206"/>
      <c r="K2207" s="206"/>
      <c r="L2207" s="211"/>
      <c r="M2207" s="212"/>
      <c r="N2207" s="213"/>
      <c r="O2207" s="213"/>
      <c r="P2207" s="213"/>
      <c r="Q2207" s="213"/>
      <c r="R2207" s="213"/>
      <c r="S2207" s="213"/>
      <c r="T2207" s="214"/>
      <c r="AT2207" s="215" t="s">
        <v>162</v>
      </c>
      <c r="AU2207" s="215" t="s">
        <v>84</v>
      </c>
      <c r="AV2207" s="14" t="s">
        <v>84</v>
      </c>
      <c r="AW2207" s="14" t="s">
        <v>32</v>
      </c>
      <c r="AX2207" s="14" t="s">
        <v>82</v>
      </c>
      <c r="AY2207" s="215" t="s">
        <v>150</v>
      </c>
    </row>
    <row r="2208" spans="1:65" s="2" customFormat="1" ht="24.2" customHeight="1">
      <c r="A2208" s="34"/>
      <c r="B2208" s="35"/>
      <c r="C2208" s="181" t="s">
        <v>3109</v>
      </c>
      <c r="D2208" s="181" t="s">
        <v>152</v>
      </c>
      <c r="E2208" s="182" t="s">
        <v>3110</v>
      </c>
      <c r="F2208" s="183" t="s">
        <v>3111</v>
      </c>
      <c r="G2208" s="184" t="s">
        <v>155</v>
      </c>
      <c r="H2208" s="185">
        <v>22.5</v>
      </c>
      <c r="I2208" s="186"/>
      <c r="J2208" s="187">
        <f>ROUND(I2208*H2208,2)</f>
        <v>0</v>
      </c>
      <c r="K2208" s="183" t="s">
        <v>156</v>
      </c>
      <c r="L2208" s="39"/>
      <c r="M2208" s="188" t="s">
        <v>1</v>
      </c>
      <c r="N2208" s="189" t="s">
        <v>42</v>
      </c>
      <c r="O2208" s="71"/>
      <c r="P2208" s="190">
        <f>O2208*H2208</f>
        <v>0</v>
      </c>
      <c r="Q2208" s="190">
        <v>1.3999999999999999E-4</v>
      </c>
      <c r="R2208" s="190">
        <f>Q2208*H2208</f>
        <v>3.1499999999999996E-3</v>
      </c>
      <c r="S2208" s="190">
        <v>0</v>
      </c>
      <c r="T2208" s="191">
        <f>S2208*H2208</f>
        <v>0</v>
      </c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4"/>
      <c r="AE2208" s="34"/>
      <c r="AR2208" s="192" t="s">
        <v>234</v>
      </c>
      <c r="AT2208" s="192" t="s">
        <v>152</v>
      </c>
      <c r="AU2208" s="192" t="s">
        <v>84</v>
      </c>
      <c r="AY2208" s="17" t="s">
        <v>150</v>
      </c>
      <c r="BE2208" s="193">
        <f>IF(N2208="základní",J2208,0)</f>
        <v>0</v>
      </c>
      <c r="BF2208" s="193">
        <f>IF(N2208="snížená",J2208,0)</f>
        <v>0</v>
      </c>
      <c r="BG2208" s="193">
        <f>IF(N2208="zákl. přenesená",J2208,0)</f>
        <v>0</v>
      </c>
      <c r="BH2208" s="193">
        <f>IF(N2208="sníž. přenesená",J2208,0)</f>
        <v>0</v>
      </c>
      <c r="BI2208" s="193">
        <f>IF(N2208="nulová",J2208,0)</f>
        <v>0</v>
      </c>
      <c r="BJ2208" s="17" t="s">
        <v>82</v>
      </c>
      <c r="BK2208" s="193">
        <f>ROUND(I2208*H2208,2)</f>
        <v>0</v>
      </c>
      <c r="BL2208" s="17" t="s">
        <v>234</v>
      </c>
      <c r="BM2208" s="192" t="s">
        <v>3112</v>
      </c>
    </row>
    <row r="2209" spans="1:65" s="2" customFormat="1" ht="24.2" customHeight="1">
      <c r="A2209" s="34"/>
      <c r="B2209" s="35"/>
      <c r="C2209" s="181" t="s">
        <v>3113</v>
      </c>
      <c r="D2209" s="181" t="s">
        <v>152</v>
      </c>
      <c r="E2209" s="182" t="s">
        <v>3114</v>
      </c>
      <c r="F2209" s="183" t="s">
        <v>3115</v>
      </c>
      <c r="G2209" s="184" t="s">
        <v>155</v>
      </c>
      <c r="H2209" s="185">
        <v>22.5</v>
      </c>
      <c r="I2209" s="186"/>
      <c r="J2209" s="187">
        <f>ROUND(I2209*H2209,2)</f>
        <v>0</v>
      </c>
      <c r="K2209" s="183" t="s">
        <v>156</v>
      </c>
      <c r="L2209" s="39"/>
      <c r="M2209" s="188" t="s">
        <v>1</v>
      </c>
      <c r="N2209" s="189" t="s">
        <v>42</v>
      </c>
      <c r="O2209" s="71"/>
      <c r="P2209" s="190">
        <f>O2209*H2209</f>
        <v>0</v>
      </c>
      <c r="Q2209" s="190">
        <v>1.2E-4</v>
      </c>
      <c r="R2209" s="190">
        <f>Q2209*H2209</f>
        <v>2.7000000000000001E-3</v>
      </c>
      <c r="S2209" s="190">
        <v>0</v>
      </c>
      <c r="T2209" s="191">
        <f>S2209*H2209</f>
        <v>0</v>
      </c>
      <c r="U2209" s="34"/>
      <c r="V2209" s="34"/>
      <c r="W2209" s="34"/>
      <c r="X2209" s="34"/>
      <c r="Y2209" s="34"/>
      <c r="Z2209" s="34"/>
      <c r="AA2209" s="34"/>
      <c r="AB2209" s="34"/>
      <c r="AC2209" s="34"/>
      <c r="AD2209" s="34"/>
      <c r="AE2209" s="34"/>
      <c r="AR2209" s="192" t="s">
        <v>234</v>
      </c>
      <c r="AT2209" s="192" t="s">
        <v>152</v>
      </c>
      <c r="AU2209" s="192" t="s">
        <v>84</v>
      </c>
      <c r="AY2209" s="17" t="s">
        <v>150</v>
      </c>
      <c r="BE2209" s="193">
        <f>IF(N2209="základní",J2209,0)</f>
        <v>0</v>
      </c>
      <c r="BF2209" s="193">
        <f>IF(N2209="snížená",J2209,0)</f>
        <v>0</v>
      </c>
      <c r="BG2209" s="193">
        <f>IF(N2209="zákl. přenesená",J2209,0)</f>
        <v>0</v>
      </c>
      <c r="BH2209" s="193">
        <f>IF(N2209="sníž. přenesená",J2209,0)</f>
        <v>0</v>
      </c>
      <c r="BI2209" s="193">
        <f>IF(N2209="nulová",J2209,0)</f>
        <v>0</v>
      </c>
      <c r="BJ2209" s="17" t="s">
        <v>82</v>
      </c>
      <c r="BK2209" s="193">
        <f>ROUND(I2209*H2209,2)</f>
        <v>0</v>
      </c>
      <c r="BL2209" s="17" t="s">
        <v>234</v>
      </c>
      <c r="BM2209" s="192" t="s">
        <v>3116</v>
      </c>
    </row>
    <row r="2210" spans="1:65" s="2" customFormat="1" ht="24.2" customHeight="1">
      <c r="A2210" s="34"/>
      <c r="B2210" s="35"/>
      <c r="C2210" s="181" t="s">
        <v>3117</v>
      </c>
      <c r="D2210" s="181" t="s">
        <v>152</v>
      </c>
      <c r="E2210" s="182" t="s">
        <v>3118</v>
      </c>
      <c r="F2210" s="183" t="s">
        <v>3119</v>
      </c>
      <c r="G2210" s="184" t="s">
        <v>155</v>
      </c>
      <c r="H2210" s="185">
        <v>22.5</v>
      </c>
      <c r="I2210" s="186"/>
      <c r="J2210" s="187">
        <f>ROUND(I2210*H2210,2)</f>
        <v>0</v>
      </c>
      <c r="K2210" s="183" t="s">
        <v>156</v>
      </c>
      <c r="L2210" s="39"/>
      <c r="M2210" s="188" t="s">
        <v>1</v>
      </c>
      <c r="N2210" s="189" t="s">
        <v>42</v>
      </c>
      <c r="O2210" s="71"/>
      <c r="P2210" s="190">
        <f>O2210*H2210</f>
        <v>0</v>
      </c>
      <c r="Q2210" s="190">
        <v>1.2E-4</v>
      </c>
      <c r="R2210" s="190">
        <f>Q2210*H2210</f>
        <v>2.7000000000000001E-3</v>
      </c>
      <c r="S2210" s="190">
        <v>0</v>
      </c>
      <c r="T2210" s="191">
        <f>S2210*H2210</f>
        <v>0</v>
      </c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R2210" s="192" t="s">
        <v>234</v>
      </c>
      <c r="AT2210" s="192" t="s">
        <v>152</v>
      </c>
      <c r="AU2210" s="192" t="s">
        <v>84</v>
      </c>
      <c r="AY2210" s="17" t="s">
        <v>150</v>
      </c>
      <c r="BE2210" s="193">
        <f>IF(N2210="základní",J2210,0)</f>
        <v>0</v>
      </c>
      <c r="BF2210" s="193">
        <f>IF(N2210="snížená",J2210,0)</f>
        <v>0</v>
      </c>
      <c r="BG2210" s="193">
        <f>IF(N2210="zákl. přenesená",J2210,0)</f>
        <v>0</v>
      </c>
      <c r="BH2210" s="193">
        <f>IF(N2210="sníž. přenesená",J2210,0)</f>
        <v>0</v>
      </c>
      <c r="BI2210" s="193">
        <f>IF(N2210="nulová",J2210,0)</f>
        <v>0</v>
      </c>
      <c r="BJ2210" s="17" t="s">
        <v>82</v>
      </c>
      <c r="BK2210" s="193">
        <f>ROUND(I2210*H2210,2)</f>
        <v>0</v>
      </c>
      <c r="BL2210" s="17" t="s">
        <v>234</v>
      </c>
      <c r="BM2210" s="192" t="s">
        <v>3120</v>
      </c>
    </row>
    <row r="2211" spans="1:65" s="2" customFormat="1" ht="24.2" customHeight="1">
      <c r="A2211" s="34"/>
      <c r="B2211" s="35"/>
      <c r="C2211" s="181" t="s">
        <v>3121</v>
      </c>
      <c r="D2211" s="181" t="s">
        <v>152</v>
      </c>
      <c r="E2211" s="182" t="s">
        <v>3122</v>
      </c>
      <c r="F2211" s="183" t="s">
        <v>3123</v>
      </c>
      <c r="G2211" s="184" t="s">
        <v>155</v>
      </c>
      <c r="H2211" s="185">
        <v>28.196000000000002</v>
      </c>
      <c r="I2211" s="186"/>
      <c r="J2211" s="187">
        <f>ROUND(I2211*H2211,2)</f>
        <v>0</v>
      </c>
      <c r="K2211" s="183" t="s">
        <v>1</v>
      </c>
      <c r="L2211" s="39"/>
      <c r="M2211" s="188" t="s">
        <v>1</v>
      </c>
      <c r="N2211" s="189" t="s">
        <v>42</v>
      </c>
      <c r="O2211" s="71"/>
      <c r="P2211" s="190">
        <f>O2211*H2211</f>
        <v>0</v>
      </c>
      <c r="Q2211" s="190">
        <v>1.2E-4</v>
      </c>
      <c r="R2211" s="190">
        <f>Q2211*H2211</f>
        <v>3.3835200000000001E-3</v>
      </c>
      <c r="S2211" s="190">
        <v>0</v>
      </c>
      <c r="T2211" s="191">
        <f>S2211*H2211</f>
        <v>0</v>
      </c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4"/>
      <c r="AE2211" s="34"/>
      <c r="AR2211" s="192" t="s">
        <v>234</v>
      </c>
      <c r="AT2211" s="192" t="s">
        <v>152</v>
      </c>
      <c r="AU2211" s="192" t="s">
        <v>84</v>
      </c>
      <c r="AY2211" s="17" t="s">
        <v>150</v>
      </c>
      <c r="BE2211" s="193">
        <f>IF(N2211="základní",J2211,0)</f>
        <v>0</v>
      </c>
      <c r="BF2211" s="193">
        <f>IF(N2211="snížená",J2211,0)</f>
        <v>0</v>
      </c>
      <c r="BG2211" s="193">
        <f>IF(N2211="zákl. přenesená",J2211,0)</f>
        <v>0</v>
      </c>
      <c r="BH2211" s="193">
        <f>IF(N2211="sníž. přenesená",J2211,0)</f>
        <v>0</v>
      </c>
      <c r="BI2211" s="193">
        <f>IF(N2211="nulová",J2211,0)</f>
        <v>0</v>
      </c>
      <c r="BJ2211" s="17" t="s">
        <v>82</v>
      </c>
      <c r="BK2211" s="193">
        <f>ROUND(I2211*H2211,2)</f>
        <v>0</v>
      </c>
      <c r="BL2211" s="17" t="s">
        <v>234</v>
      </c>
      <c r="BM2211" s="192" t="s">
        <v>3124</v>
      </c>
    </row>
    <row r="2212" spans="1:65" s="13" customFormat="1" ht="11.25">
      <c r="B2212" s="194"/>
      <c r="C2212" s="195"/>
      <c r="D2212" s="196" t="s">
        <v>162</v>
      </c>
      <c r="E2212" s="197" t="s">
        <v>1</v>
      </c>
      <c r="F2212" s="198" t="s">
        <v>2740</v>
      </c>
      <c r="G2212" s="195"/>
      <c r="H2212" s="197" t="s">
        <v>1</v>
      </c>
      <c r="I2212" s="199"/>
      <c r="J2212" s="195"/>
      <c r="K2212" s="195"/>
      <c r="L2212" s="200"/>
      <c r="M2212" s="201"/>
      <c r="N2212" s="202"/>
      <c r="O2212" s="202"/>
      <c r="P2212" s="202"/>
      <c r="Q2212" s="202"/>
      <c r="R2212" s="202"/>
      <c r="S2212" s="202"/>
      <c r="T2212" s="203"/>
      <c r="AT2212" s="204" t="s">
        <v>162</v>
      </c>
      <c r="AU2212" s="204" t="s">
        <v>84</v>
      </c>
      <c r="AV2212" s="13" t="s">
        <v>82</v>
      </c>
      <c r="AW2212" s="13" t="s">
        <v>32</v>
      </c>
      <c r="AX2212" s="13" t="s">
        <v>77</v>
      </c>
      <c r="AY2212" s="204" t="s">
        <v>150</v>
      </c>
    </row>
    <row r="2213" spans="1:65" s="14" customFormat="1" ht="11.25">
      <c r="B2213" s="205"/>
      <c r="C2213" s="206"/>
      <c r="D2213" s="196" t="s">
        <v>162</v>
      </c>
      <c r="E2213" s="207" t="s">
        <v>1</v>
      </c>
      <c r="F2213" s="208" t="s">
        <v>261</v>
      </c>
      <c r="G2213" s="206"/>
      <c r="H2213" s="209">
        <v>20</v>
      </c>
      <c r="I2213" s="210"/>
      <c r="J2213" s="206"/>
      <c r="K2213" s="206"/>
      <c r="L2213" s="211"/>
      <c r="M2213" s="212"/>
      <c r="N2213" s="213"/>
      <c r="O2213" s="213"/>
      <c r="P2213" s="213"/>
      <c r="Q2213" s="213"/>
      <c r="R2213" s="213"/>
      <c r="S2213" s="213"/>
      <c r="T2213" s="214"/>
      <c r="AT2213" s="215" t="s">
        <v>162</v>
      </c>
      <c r="AU2213" s="215" t="s">
        <v>84</v>
      </c>
      <c r="AV2213" s="14" t="s">
        <v>84</v>
      </c>
      <c r="AW2213" s="14" t="s">
        <v>32</v>
      </c>
      <c r="AX2213" s="14" t="s">
        <v>77</v>
      </c>
      <c r="AY2213" s="215" t="s">
        <v>150</v>
      </c>
    </row>
    <row r="2214" spans="1:65" s="13" customFormat="1" ht="11.25">
      <c r="B2214" s="194"/>
      <c r="C2214" s="195"/>
      <c r="D2214" s="196" t="s">
        <v>162</v>
      </c>
      <c r="E2214" s="197" t="s">
        <v>1</v>
      </c>
      <c r="F2214" s="198" t="s">
        <v>690</v>
      </c>
      <c r="G2214" s="195"/>
      <c r="H2214" s="197" t="s">
        <v>1</v>
      </c>
      <c r="I2214" s="199"/>
      <c r="J2214" s="195"/>
      <c r="K2214" s="195"/>
      <c r="L2214" s="200"/>
      <c r="M2214" s="201"/>
      <c r="N2214" s="202"/>
      <c r="O2214" s="202"/>
      <c r="P2214" s="202"/>
      <c r="Q2214" s="202"/>
      <c r="R2214" s="202"/>
      <c r="S2214" s="202"/>
      <c r="T2214" s="203"/>
      <c r="AT2214" s="204" t="s">
        <v>162</v>
      </c>
      <c r="AU2214" s="204" t="s">
        <v>84</v>
      </c>
      <c r="AV2214" s="13" t="s">
        <v>82</v>
      </c>
      <c r="AW2214" s="13" t="s">
        <v>32</v>
      </c>
      <c r="AX2214" s="13" t="s">
        <v>77</v>
      </c>
      <c r="AY2214" s="204" t="s">
        <v>150</v>
      </c>
    </row>
    <row r="2215" spans="1:65" s="14" customFormat="1" ht="22.5">
      <c r="B2215" s="205"/>
      <c r="C2215" s="206"/>
      <c r="D2215" s="196" t="s">
        <v>162</v>
      </c>
      <c r="E2215" s="207" t="s">
        <v>1</v>
      </c>
      <c r="F2215" s="208" t="s">
        <v>3125</v>
      </c>
      <c r="G2215" s="206"/>
      <c r="H2215" s="209">
        <v>8.1959999999999997</v>
      </c>
      <c r="I2215" s="210"/>
      <c r="J2215" s="206"/>
      <c r="K2215" s="206"/>
      <c r="L2215" s="211"/>
      <c r="M2215" s="212"/>
      <c r="N2215" s="213"/>
      <c r="O2215" s="213"/>
      <c r="P2215" s="213"/>
      <c r="Q2215" s="213"/>
      <c r="R2215" s="213"/>
      <c r="S2215" s="213"/>
      <c r="T2215" s="214"/>
      <c r="AT2215" s="215" t="s">
        <v>162</v>
      </c>
      <c r="AU2215" s="215" t="s">
        <v>84</v>
      </c>
      <c r="AV2215" s="14" t="s">
        <v>84</v>
      </c>
      <c r="AW2215" s="14" t="s">
        <v>32</v>
      </c>
      <c r="AX2215" s="14" t="s">
        <v>77</v>
      </c>
      <c r="AY2215" s="215" t="s">
        <v>150</v>
      </c>
    </row>
    <row r="2216" spans="1:65" s="15" customFormat="1" ht="11.25">
      <c r="B2216" s="216"/>
      <c r="C2216" s="217"/>
      <c r="D2216" s="196" t="s">
        <v>162</v>
      </c>
      <c r="E2216" s="218" t="s">
        <v>1</v>
      </c>
      <c r="F2216" s="219" t="s">
        <v>166</v>
      </c>
      <c r="G2216" s="217"/>
      <c r="H2216" s="220">
        <v>28.195999999999998</v>
      </c>
      <c r="I2216" s="221"/>
      <c r="J2216" s="217"/>
      <c r="K2216" s="217"/>
      <c r="L2216" s="222"/>
      <c r="M2216" s="223"/>
      <c r="N2216" s="224"/>
      <c r="O2216" s="224"/>
      <c r="P2216" s="224"/>
      <c r="Q2216" s="224"/>
      <c r="R2216" s="224"/>
      <c r="S2216" s="224"/>
      <c r="T2216" s="225"/>
      <c r="AT2216" s="226" t="s">
        <v>162</v>
      </c>
      <c r="AU2216" s="226" t="s">
        <v>84</v>
      </c>
      <c r="AV2216" s="15" t="s">
        <v>157</v>
      </c>
      <c r="AW2216" s="15" t="s">
        <v>32</v>
      </c>
      <c r="AX2216" s="15" t="s">
        <v>82</v>
      </c>
      <c r="AY2216" s="226" t="s">
        <v>150</v>
      </c>
    </row>
    <row r="2217" spans="1:65" s="12" customFormat="1" ht="22.9" customHeight="1">
      <c r="B2217" s="165"/>
      <c r="C2217" s="166"/>
      <c r="D2217" s="167" t="s">
        <v>76</v>
      </c>
      <c r="E2217" s="179" t="s">
        <v>3126</v>
      </c>
      <c r="F2217" s="179" t="s">
        <v>3127</v>
      </c>
      <c r="G2217" s="166"/>
      <c r="H2217" s="166"/>
      <c r="I2217" s="169"/>
      <c r="J2217" s="180">
        <f>BK2217</f>
        <v>0</v>
      </c>
      <c r="K2217" s="166"/>
      <c r="L2217" s="171"/>
      <c r="M2217" s="172"/>
      <c r="N2217" s="173"/>
      <c r="O2217" s="173"/>
      <c r="P2217" s="174">
        <f>SUM(P2218:P2329)</f>
        <v>0</v>
      </c>
      <c r="Q2217" s="173"/>
      <c r="R2217" s="174">
        <f>SUM(R2218:R2329)</f>
        <v>2.3769598200000002</v>
      </c>
      <c r="S2217" s="173"/>
      <c r="T2217" s="175">
        <f>SUM(T2218:T2329)</f>
        <v>0.46556078999999995</v>
      </c>
      <c r="AR2217" s="176" t="s">
        <v>84</v>
      </c>
      <c r="AT2217" s="177" t="s">
        <v>76</v>
      </c>
      <c r="AU2217" s="177" t="s">
        <v>82</v>
      </c>
      <c r="AY2217" s="176" t="s">
        <v>150</v>
      </c>
      <c r="BK2217" s="178">
        <f>SUM(BK2218:BK2329)</f>
        <v>0</v>
      </c>
    </row>
    <row r="2218" spans="1:65" s="2" customFormat="1" ht="16.5" customHeight="1">
      <c r="A2218" s="34"/>
      <c r="B2218" s="35"/>
      <c r="C2218" s="181" t="s">
        <v>3128</v>
      </c>
      <c r="D2218" s="181" t="s">
        <v>152</v>
      </c>
      <c r="E2218" s="182" t="s">
        <v>3129</v>
      </c>
      <c r="F2218" s="183" t="s">
        <v>3130</v>
      </c>
      <c r="G2218" s="184" t="s">
        <v>155</v>
      </c>
      <c r="H2218" s="185">
        <v>883.90899999999999</v>
      </c>
      <c r="I2218" s="186"/>
      <c r="J2218" s="187">
        <f>ROUND(I2218*H2218,2)</f>
        <v>0</v>
      </c>
      <c r="K2218" s="183" t="s">
        <v>156</v>
      </c>
      <c r="L2218" s="39"/>
      <c r="M2218" s="188" t="s">
        <v>1</v>
      </c>
      <c r="N2218" s="189" t="s">
        <v>42</v>
      </c>
      <c r="O2218" s="71"/>
      <c r="P2218" s="190">
        <f>O2218*H2218</f>
        <v>0</v>
      </c>
      <c r="Q2218" s="190">
        <v>1E-3</v>
      </c>
      <c r="R2218" s="190">
        <f>Q2218*H2218</f>
        <v>0.88390900000000006</v>
      </c>
      <c r="S2218" s="190">
        <v>3.1E-4</v>
      </c>
      <c r="T2218" s="191">
        <f>S2218*H2218</f>
        <v>0.27401178999999998</v>
      </c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R2218" s="192" t="s">
        <v>234</v>
      </c>
      <c r="AT2218" s="192" t="s">
        <v>152</v>
      </c>
      <c r="AU2218" s="192" t="s">
        <v>84</v>
      </c>
      <c r="AY2218" s="17" t="s">
        <v>150</v>
      </c>
      <c r="BE2218" s="193">
        <f>IF(N2218="základní",J2218,0)</f>
        <v>0</v>
      </c>
      <c r="BF2218" s="193">
        <f>IF(N2218="snížená",J2218,0)</f>
        <v>0</v>
      </c>
      <c r="BG2218" s="193">
        <f>IF(N2218="zákl. přenesená",J2218,0)</f>
        <v>0</v>
      </c>
      <c r="BH2218" s="193">
        <f>IF(N2218="sníž. přenesená",J2218,0)</f>
        <v>0</v>
      </c>
      <c r="BI2218" s="193">
        <f>IF(N2218="nulová",J2218,0)</f>
        <v>0</v>
      </c>
      <c r="BJ2218" s="17" t="s">
        <v>82</v>
      </c>
      <c r="BK2218" s="193">
        <f>ROUND(I2218*H2218,2)</f>
        <v>0</v>
      </c>
      <c r="BL2218" s="17" t="s">
        <v>234</v>
      </c>
      <c r="BM2218" s="192" t="s">
        <v>3131</v>
      </c>
    </row>
    <row r="2219" spans="1:65" s="13" customFormat="1" ht="11.25">
      <c r="B2219" s="194"/>
      <c r="C2219" s="195"/>
      <c r="D2219" s="196" t="s">
        <v>162</v>
      </c>
      <c r="E2219" s="197" t="s">
        <v>1</v>
      </c>
      <c r="F2219" s="198" t="s">
        <v>903</v>
      </c>
      <c r="G2219" s="195"/>
      <c r="H2219" s="197" t="s">
        <v>1</v>
      </c>
      <c r="I2219" s="199"/>
      <c r="J2219" s="195"/>
      <c r="K2219" s="195"/>
      <c r="L2219" s="200"/>
      <c r="M2219" s="201"/>
      <c r="N2219" s="202"/>
      <c r="O2219" s="202"/>
      <c r="P2219" s="202"/>
      <c r="Q2219" s="202"/>
      <c r="R2219" s="202"/>
      <c r="S2219" s="202"/>
      <c r="T2219" s="203"/>
      <c r="AT2219" s="204" t="s">
        <v>162</v>
      </c>
      <c r="AU2219" s="204" t="s">
        <v>84</v>
      </c>
      <c r="AV2219" s="13" t="s">
        <v>82</v>
      </c>
      <c r="AW2219" s="13" t="s">
        <v>32</v>
      </c>
      <c r="AX2219" s="13" t="s">
        <v>77</v>
      </c>
      <c r="AY2219" s="204" t="s">
        <v>150</v>
      </c>
    </row>
    <row r="2220" spans="1:65" s="14" customFormat="1" ht="11.25">
      <c r="B2220" s="205"/>
      <c r="C2220" s="206"/>
      <c r="D2220" s="196" t="s">
        <v>162</v>
      </c>
      <c r="E2220" s="207" t="s">
        <v>1</v>
      </c>
      <c r="F2220" s="208" t="s">
        <v>3132</v>
      </c>
      <c r="G2220" s="206"/>
      <c r="H2220" s="209">
        <v>63.99</v>
      </c>
      <c r="I2220" s="210"/>
      <c r="J2220" s="206"/>
      <c r="K2220" s="206"/>
      <c r="L2220" s="211"/>
      <c r="M2220" s="212"/>
      <c r="N2220" s="213"/>
      <c r="O2220" s="213"/>
      <c r="P2220" s="213"/>
      <c r="Q2220" s="213"/>
      <c r="R2220" s="213"/>
      <c r="S2220" s="213"/>
      <c r="T2220" s="214"/>
      <c r="AT2220" s="215" t="s">
        <v>162</v>
      </c>
      <c r="AU2220" s="215" t="s">
        <v>84</v>
      </c>
      <c r="AV2220" s="14" t="s">
        <v>84</v>
      </c>
      <c r="AW2220" s="14" t="s">
        <v>32</v>
      </c>
      <c r="AX2220" s="14" t="s">
        <v>77</v>
      </c>
      <c r="AY2220" s="215" t="s">
        <v>150</v>
      </c>
    </row>
    <row r="2221" spans="1:65" s="13" customFormat="1" ht="11.25">
      <c r="B2221" s="194"/>
      <c r="C2221" s="195"/>
      <c r="D2221" s="196" t="s">
        <v>162</v>
      </c>
      <c r="E2221" s="197" t="s">
        <v>1</v>
      </c>
      <c r="F2221" s="198" t="s">
        <v>905</v>
      </c>
      <c r="G2221" s="195"/>
      <c r="H2221" s="197" t="s">
        <v>1</v>
      </c>
      <c r="I2221" s="199"/>
      <c r="J2221" s="195"/>
      <c r="K2221" s="195"/>
      <c r="L2221" s="200"/>
      <c r="M2221" s="201"/>
      <c r="N2221" s="202"/>
      <c r="O2221" s="202"/>
      <c r="P2221" s="202"/>
      <c r="Q2221" s="202"/>
      <c r="R2221" s="202"/>
      <c r="S2221" s="202"/>
      <c r="T2221" s="203"/>
      <c r="AT2221" s="204" t="s">
        <v>162</v>
      </c>
      <c r="AU2221" s="204" t="s">
        <v>84</v>
      </c>
      <c r="AV2221" s="13" t="s">
        <v>82</v>
      </c>
      <c r="AW2221" s="13" t="s">
        <v>32</v>
      </c>
      <c r="AX2221" s="13" t="s">
        <v>77</v>
      </c>
      <c r="AY2221" s="204" t="s">
        <v>150</v>
      </c>
    </row>
    <row r="2222" spans="1:65" s="14" customFormat="1" ht="11.25">
      <c r="B2222" s="205"/>
      <c r="C2222" s="206"/>
      <c r="D2222" s="196" t="s">
        <v>162</v>
      </c>
      <c r="E2222" s="207" t="s">
        <v>1</v>
      </c>
      <c r="F2222" s="208" t="s">
        <v>3133</v>
      </c>
      <c r="G2222" s="206"/>
      <c r="H2222" s="209">
        <v>88.832999999999998</v>
      </c>
      <c r="I2222" s="210"/>
      <c r="J2222" s="206"/>
      <c r="K2222" s="206"/>
      <c r="L2222" s="211"/>
      <c r="M2222" s="212"/>
      <c r="N2222" s="213"/>
      <c r="O2222" s="213"/>
      <c r="P2222" s="213"/>
      <c r="Q2222" s="213"/>
      <c r="R2222" s="213"/>
      <c r="S2222" s="213"/>
      <c r="T2222" s="214"/>
      <c r="AT2222" s="215" t="s">
        <v>162</v>
      </c>
      <c r="AU2222" s="215" t="s">
        <v>84</v>
      </c>
      <c r="AV2222" s="14" t="s">
        <v>84</v>
      </c>
      <c r="AW2222" s="14" t="s">
        <v>32</v>
      </c>
      <c r="AX2222" s="14" t="s">
        <v>77</v>
      </c>
      <c r="AY2222" s="215" t="s">
        <v>150</v>
      </c>
    </row>
    <row r="2223" spans="1:65" s="13" customFormat="1" ht="11.25">
      <c r="B2223" s="194"/>
      <c r="C2223" s="195"/>
      <c r="D2223" s="196" t="s">
        <v>162</v>
      </c>
      <c r="E2223" s="197" t="s">
        <v>1</v>
      </c>
      <c r="F2223" s="198" t="s">
        <v>3134</v>
      </c>
      <c r="G2223" s="195"/>
      <c r="H2223" s="197" t="s">
        <v>1</v>
      </c>
      <c r="I2223" s="199"/>
      <c r="J2223" s="195"/>
      <c r="K2223" s="195"/>
      <c r="L2223" s="200"/>
      <c r="M2223" s="201"/>
      <c r="N2223" s="202"/>
      <c r="O2223" s="202"/>
      <c r="P2223" s="202"/>
      <c r="Q2223" s="202"/>
      <c r="R2223" s="202"/>
      <c r="S2223" s="202"/>
      <c r="T2223" s="203"/>
      <c r="AT2223" s="204" t="s">
        <v>162</v>
      </c>
      <c r="AU2223" s="204" t="s">
        <v>84</v>
      </c>
      <c r="AV2223" s="13" t="s">
        <v>82</v>
      </c>
      <c r="AW2223" s="13" t="s">
        <v>32</v>
      </c>
      <c r="AX2223" s="13" t="s">
        <v>77</v>
      </c>
      <c r="AY2223" s="204" t="s">
        <v>150</v>
      </c>
    </row>
    <row r="2224" spans="1:65" s="14" customFormat="1" ht="11.25">
      <c r="B2224" s="205"/>
      <c r="C2224" s="206"/>
      <c r="D2224" s="196" t="s">
        <v>162</v>
      </c>
      <c r="E2224" s="207" t="s">
        <v>1</v>
      </c>
      <c r="F2224" s="208" t="s">
        <v>3135</v>
      </c>
      <c r="G2224" s="206"/>
      <c r="H2224" s="209">
        <v>7</v>
      </c>
      <c r="I2224" s="210"/>
      <c r="J2224" s="206"/>
      <c r="K2224" s="206"/>
      <c r="L2224" s="211"/>
      <c r="M2224" s="212"/>
      <c r="N2224" s="213"/>
      <c r="O2224" s="213"/>
      <c r="P2224" s="213"/>
      <c r="Q2224" s="213"/>
      <c r="R2224" s="213"/>
      <c r="S2224" s="213"/>
      <c r="T2224" s="214"/>
      <c r="AT2224" s="215" t="s">
        <v>162</v>
      </c>
      <c r="AU2224" s="215" t="s">
        <v>84</v>
      </c>
      <c r="AV2224" s="14" t="s">
        <v>84</v>
      </c>
      <c r="AW2224" s="14" t="s">
        <v>32</v>
      </c>
      <c r="AX2224" s="14" t="s">
        <v>77</v>
      </c>
      <c r="AY2224" s="215" t="s">
        <v>150</v>
      </c>
    </row>
    <row r="2225" spans="2:51" s="13" customFormat="1" ht="11.25">
      <c r="B2225" s="194"/>
      <c r="C2225" s="195"/>
      <c r="D2225" s="196" t="s">
        <v>162</v>
      </c>
      <c r="E2225" s="197" t="s">
        <v>1</v>
      </c>
      <c r="F2225" s="198" t="s">
        <v>907</v>
      </c>
      <c r="G2225" s="195"/>
      <c r="H2225" s="197" t="s">
        <v>1</v>
      </c>
      <c r="I2225" s="199"/>
      <c r="J2225" s="195"/>
      <c r="K2225" s="195"/>
      <c r="L2225" s="200"/>
      <c r="M2225" s="201"/>
      <c r="N2225" s="202"/>
      <c r="O2225" s="202"/>
      <c r="P2225" s="202"/>
      <c r="Q2225" s="202"/>
      <c r="R2225" s="202"/>
      <c r="S2225" s="202"/>
      <c r="T2225" s="203"/>
      <c r="AT2225" s="204" t="s">
        <v>162</v>
      </c>
      <c r="AU2225" s="204" t="s">
        <v>84</v>
      </c>
      <c r="AV2225" s="13" t="s">
        <v>82</v>
      </c>
      <c r="AW2225" s="13" t="s">
        <v>32</v>
      </c>
      <c r="AX2225" s="13" t="s">
        <v>77</v>
      </c>
      <c r="AY2225" s="204" t="s">
        <v>150</v>
      </c>
    </row>
    <row r="2226" spans="2:51" s="14" customFormat="1" ht="11.25">
      <c r="B2226" s="205"/>
      <c r="C2226" s="206"/>
      <c r="D2226" s="196" t="s">
        <v>162</v>
      </c>
      <c r="E2226" s="207" t="s">
        <v>1</v>
      </c>
      <c r="F2226" s="208" t="s">
        <v>3136</v>
      </c>
      <c r="G2226" s="206"/>
      <c r="H2226" s="209">
        <v>39.470999999999997</v>
      </c>
      <c r="I2226" s="210"/>
      <c r="J2226" s="206"/>
      <c r="K2226" s="206"/>
      <c r="L2226" s="211"/>
      <c r="M2226" s="212"/>
      <c r="N2226" s="213"/>
      <c r="O2226" s="213"/>
      <c r="P2226" s="213"/>
      <c r="Q2226" s="213"/>
      <c r="R2226" s="213"/>
      <c r="S2226" s="213"/>
      <c r="T2226" s="214"/>
      <c r="AT2226" s="215" t="s">
        <v>162</v>
      </c>
      <c r="AU2226" s="215" t="s">
        <v>84</v>
      </c>
      <c r="AV2226" s="14" t="s">
        <v>84</v>
      </c>
      <c r="AW2226" s="14" t="s">
        <v>32</v>
      </c>
      <c r="AX2226" s="14" t="s">
        <v>77</v>
      </c>
      <c r="AY2226" s="215" t="s">
        <v>150</v>
      </c>
    </row>
    <row r="2227" spans="2:51" s="13" customFormat="1" ht="11.25">
      <c r="B2227" s="194"/>
      <c r="C2227" s="195"/>
      <c r="D2227" s="196" t="s">
        <v>162</v>
      </c>
      <c r="E2227" s="197" t="s">
        <v>1</v>
      </c>
      <c r="F2227" s="198" t="s">
        <v>909</v>
      </c>
      <c r="G2227" s="195"/>
      <c r="H2227" s="197" t="s">
        <v>1</v>
      </c>
      <c r="I2227" s="199"/>
      <c r="J2227" s="195"/>
      <c r="K2227" s="195"/>
      <c r="L2227" s="200"/>
      <c r="M2227" s="201"/>
      <c r="N2227" s="202"/>
      <c r="O2227" s="202"/>
      <c r="P2227" s="202"/>
      <c r="Q2227" s="202"/>
      <c r="R2227" s="202"/>
      <c r="S2227" s="202"/>
      <c r="T2227" s="203"/>
      <c r="AT2227" s="204" t="s">
        <v>162</v>
      </c>
      <c r="AU2227" s="204" t="s">
        <v>84</v>
      </c>
      <c r="AV2227" s="13" t="s">
        <v>82</v>
      </c>
      <c r="AW2227" s="13" t="s">
        <v>32</v>
      </c>
      <c r="AX2227" s="13" t="s">
        <v>77</v>
      </c>
      <c r="AY2227" s="204" t="s">
        <v>150</v>
      </c>
    </row>
    <row r="2228" spans="2:51" s="14" customFormat="1" ht="11.25">
      <c r="B2228" s="205"/>
      <c r="C2228" s="206"/>
      <c r="D2228" s="196" t="s">
        <v>162</v>
      </c>
      <c r="E2228" s="207" t="s">
        <v>1</v>
      </c>
      <c r="F2228" s="208" t="s">
        <v>3137</v>
      </c>
      <c r="G2228" s="206"/>
      <c r="H2228" s="209">
        <v>93.171999999999997</v>
      </c>
      <c r="I2228" s="210"/>
      <c r="J2228" s="206"/>
      <c r="K2228" s="206"/>
      <c r="L2228" s="211"/>
      <c r="M2228" s="212"/>
      <c r="N2228" s="213"/>
      <c r="O2228" s="213"/>
      <c r="P2228" s="213"/>
      <c r="Q2228" s="213"/>
      <c r="R2228" s="213"/>
      <c r="S2228" s="213"/>
      <c r="T2228" s="214"/>
      <c r="AT2228" s="215" t="s">
        <v>162</v>
      </c>
      <c r="AU2228" s="215" t="s">
        <v>84</v>
      </c>
      <c r="AV2228" s="14" t="s">
        <v>84</v>
      </c>
      <c r="AW2228" s="14" t="s">
        <v>32</v>
      </c>
      <c r="AX2228" s="14" t="s">
        <v>77</v>
      </c>
      <c r="AY2228" s="215" t="s">
        <v>150</v>
      </c>
    </row>
    <row r="2229" spans="2:51" s="13" customFormat="1" ht="11.25">
      <c r="B2229" s="194"/>
      <c r="C2229" s="195"/>
      <c r="D2229" s="196" t="s">
        <v>162</v>
      </c>
      <c r="E2229" s="197" t="s">
        <v>1</v>
      </c>
      <c r="F2229" s="198" t="s">
        <v>911</v>
      </c>
      <c r="G2229" s="195"/>
      <c r="H2229" s="197" t="s">
        <v>1</v>
      </c>
      <c r="I2229" s="199"/>
      <c r="J2229" s="195"/>
      <c r="K2229" s="195"/>
      <c r="L2229" s="200"/>
      <c r="M2229" s="201"/>
      <c r="N2229" s="202"/>
      <c r="O2229" s="202"/>
      <c r="P2229" s="202"/>
      <c r="Q2229" s="202"/>
      <c r="R2229" s="202"/>
      <c r="S2229" s="202"/>
      <c r="T2229" s="203"/>
      <c r="AT2229" s="204" t="s">
        <v>162</v>
      </c>
      <c r="AU2229" s="204" t="s">
        <v>84</v>
      </c>
      <c r="AV2229" s="13" t="s">
        <v>82</v>
      </c>
      <c r="AW2229" s="13" t="s">
        <v>32</v>
      </c>
      <c r="AX2229" s="13" t="s">
        <v>77</v>
      </c>
      <c r="AY2229" s="204" t="s">
        <v>150</v>
      </c>
    </row>
    <row r="2230" spans="2:51" s="14" customFormat="1" ht="11.25">
      <c r="B2230" s="205"/>
      <c r="C2230" s="206"/>
      <c r="D2230" s="196" t="s">
        <v>162</v>
      </c>
      <c r="E2230" s="207" t="s">
        <v>1</v>
      </c>
      <c r="F2230" s="208" t="s">
        <v>912</v>
      </c>
      <c r="G2230" s="206"/>
      <c r="H2230" s="209">
        <v>8.51</v>
      </c>
      <c r="I2230" s="210"/>
      <c r="J2230" s="206"/>
      <c r="K2230" s="206"/>
      <c r="L2230" s="211"/>
      <c r="M2230" s="212"/>
      <c r="N2230" s="213"/>
      <c r="O2230" s="213"/>
      <c r="P2230" s="213"/>
      <c r="Q2230" s="213"/>
      <c r="R2230" s="213"/>
      <c r="S2230" s="213"/>
      <c r="T2230" s="214"/>
      <c r="AT2230" s="215" t="s">
        <v>162</v>
      </c>
      <c r="AU2230" s="215" t="s">
        <v>84</v>
      </c>
      <c r="AV2230" s="14" t="s">
        <v>84</v>
      </c>
      <c r="AW2230" s="14" t="s">
        <v>32</v>
      </c>
      <c r="AX2230" s="14" t="s">
        <v>77</v>
      </c>
      <c r="AY2230" s="215" t="s">
        <v>150</v>
      </c>
    </row>
    <row r="2231" spans="2:51" s="13" customFormat="1" ht="11.25">
      <c r="B2231" s="194"/>
      <c r="C2231" s="195"/>
      <c r="D2231" s="196" t="s">
        <v>162</v>
      </c>
      <c r="E2231" s="197" t="s">
        <v>1</v>
      </c>
      <c r="F2231" s="198" t="s">
        <v>584</v>
      </c>
      <c r="G2231" s="195"/>
      <c r="H2231" s="197" t="s">
        <v>1</v>
      </c>
      <c r="I2231" s="199"/>
      <c r="J2231" s="195"/>
      <c r="K2231" s="195"/>
      <c r="L2231" s="200"/>
      <c r="M2231" s="201"/>
      <c r="N2231" s="202"/>
      <c r="O2231" s="202"/>
      <c r="P2231" s="202"/>
      <c r="Q2231" s="202"/>
      <c r="R2231" s="202"/>
      <c r="S2231" s="202"/>
      <c r="T2231" s="203"/>
      <c r="AT2231" s="204" t="s">
        <v>162</v>
      </c>
      <c r="AU2231" s="204" t="s">
        <v>84</v>
      </c>
      <c r="AV2231" s="13" t="s">
        <v>82</v>
      </c>
      <c r="AW2231" s="13" t="s">
        <v>32</v>
      </c>
      <c r="AX2231" s="13" t="s">
        <v>77</v>
      </c>
      <c r="AY2231" s="204" t="s">
        <v>150</v>
      </c>
    </row>
    <row r="2232" spans="2:51" s="14" customFormat="1" ht="11.25">
      <c r="B2232" s="205"/>
      <c r="C2232" s="206"/>
      <c r="D2232" s="196" t="s">
        <v>162</v>
      </c>
      <c r="E2232" s="207" t="s">
        <v>1</v>
      </c>
      <c r="F2232" s="208" t="s">
        <v>585</v>
      </c>
      <c r="G2232" s="206"/>
      <c r="H2232" s="209">
        <v>67.811999999999998</v>
      </c>
      <c r="I2232" s="210"/>
      <c r="J2232" s="206"/>
      <c r="K2232" s="206"/>
      <c r="L2232" s="211"/>
      <c r="M2232" s="212"/>
      <c r="N2232" s="213"/>
      <c r="O2232" s="213"/>
      <c r="P2232" s="213"/>
      <c r="Q2232" s="213"/>
      <c r="R2232" s="213"/>
      <c r="S2232" s="213"/>
      <c r="T2232" s="214"/>
      <c r="AT2232" s="215" t="s">
        <v>162</v>
      </c>
      <c r="AU2232" s="215" t="s">
        <v>84</v>
      </c>
      <c r="AV2232" s="14" t="s">
        <v>84</v>
      </c>
      <c r="AW2232" s="14" t="s">
        <v>32</v>
      </c>
      <c r="AX2232" s="14" t="s">
        <v>77</v>
      </c>
      <c r="AY2232" s="215" t="s">
        <v>150</v>
      </c>
    </row>
    <row r="2233" spans="2:51" s="13" customFormat="1" ht="11.25">
      <c r="B2233" s="194"/>
      <c r="C2233" s="195"/>
      <c r="D2233" s="196" t="s">
        <v>162</v>
      </c>
      <c r="E2233" s="197" t="s">
        <v>1</v>
      </c>
      <c r="F2233" s="198" t="s">
        <v>647</v>
      </c>
      <c r="G2233" s="195"/>
      <c r="H2233" s="197" t="s">
        <v>1</v>
      </c>
      <c r="I2233" s="199"/>
      <c r="J2233" s="195"/>
      <c r="K2233" s="195"/>
      <c r="L2233" s="200"/>
      <c r="M2233" s="201"/>
      <c r="N2233" s="202"/>
      <c r="O2233" s="202"/>
      <c r="P2233" s="202"/>
      <c r="Q2233" s="202"/>
      <c r="R2233" s="202"/>
      <c r="S2233" s="202"/>
      <c r="T2233" s="203"/>
      <c r="AT2233" s="204" t="s">
        <v>162</v>
      </c>
      <c r="AU2233" s="204" t="s">
        <v>84</v>
      </c>
      <c r="AV2233" s="13" t="s">
        <v>82</v>
      </c>
      <c r="AW2233" s="13" t="s">
        <v>32</v>
      </c>
      <c r="AX2233" s="13" t="s">
        <v>77</v>
      </c>
      <c r="AY2233" s="204" t="s">
        <v>150</v>
      </c>
    </row>
    <row r="2234" spans="2:51" s="14" customFormat="1" ht="11.25">
      <c r="B2234" s="205"/>
      <c r="C2234" s="206"/>
      <c r="D2234" s="196" t="s">
        <v>162</v>
      </c>
      <c r="E2234" s="207" t="s">
        <v>1</v>
      </c>
      <c r="F2234" s="208" t="s">
        <v>3138</v>
      </c>
      <c r="G2234" s="206"/>
      <c r="H2234" s="209">
        <v>86.533000000000001</v>
      </c>
      <c r="I2234" s="210"/>
      <c r="J2234" s="206"/>
      <c r="K2234" s="206"/>
      <c r="L2234" s="211"/>
      <c r="M2234" s="212"/>
      <c r="N2234" s="213"/>
      <c r="O2234" s="213"/>
      <c r="P2234" s="213"/>
      <c r="Q2234" s="213"/>
      <c r="R2234" s="213"/>
      <c r="S2234" s="213"/>
      <c r="T2234" s="214"/>
      <c r="AT2234" s="215" t="s">
        <v>162</v>
      </c>
      <c r="AU2234" s="215" t="s">
        <v>84</v>
      </c>
      <c r="AV2234" s="14" t="s">
        <v>84</v>
      </c>
      <c r="AW2234" s="14" t="s">
        <v>32</v>
      </c>
      <c r="AX2234" s="14" t="s">
        <v>77</v>
      </c>
      <c r="AY2234" s="215" t="s">
        <v>150</v>
      </c>
    </row>
    <row r="2235" spans="2:51" s="13" customFormat="1" ht="11.25">
      <c r="B2235" s="194"/>
      <c r="C2235" s="195"/>
      <c r="D2235" s="196" t="s">
        <v>162</v>
      </c>
      <c r="E2235" s="197" t="s">
        <v>1</v>
      </c>
      <c r="F2235" s="198" t="s">
        <v>3139</v>
      </c>
      <c r="G2235" s="195"/>
      <c r="H2235" s="197" t="s">
        <v>1</v>
      </c>
      <c r="I2235" s="199"/>
      <c r="J2235" s="195"/>
      <c r="K2235" s="195"/>
      <c r="L2235" s="200"/>
      <c r="M2235" s="201"/>
      <c r="N2235" s="202"/>
      <c r="O2235" s="202"/>
      <c r="P2235" s="202"/>
      <c r="Q2235" s="202"/>
      <c r="R2235" s="202"/>
      <c r="S2235" s="202"/>
      <c r="T2235" s="203"/>
      <c r="AT2235" s="204" t="s">
        <v>162</v>
      </c>
      <c r="AU2235" s="204" t="s">
        <v>84</v>
      </c>
      <c r="AV2235" s="13" t="s">
        <v>82</v>
      </c>
      <c r="AW2235" s="13" t="s">
        <v>32</v>
      </c>
      <c r="AX2235" s="13" t="s">
        <v>77</v>
      </c>
      <c r="AY2235" s="204" t="s">
        <v>150</v>
      </c>
    </row>
    <row r="2236" spans="2:51" s="14" customFormat="1" ht="11.25">
      <c r="B2236" s="205"/>
      <c r="C2236" s="206"/>
      <c r="D2236" s="196" t="s">
        <v>162</v>
      </c>
      <c r="E2236" s="207" t="s">
        <v>1</v>
      </c>
      <c r="F2236" s="208" t="s">
        <v>3140</v>
      </c>
      <c r="G2236" s="206"/>
      <c r="H2236" s="209">
        <v>3.06</v>
      </c>
      <c r="I2236" s="210"/>
      <c r="J2236" s="206"/>
      <c r="K2236" s="206"/>
      <c r="L2236" s="211"/>
      <c r="M2236" s="212"/>
      <c r="N2236" s="213"/>
      <c r="O2236" s="213"/>
      <c r="P2236" s="213"/>
      <c r="Q2236" s="213"/>
      <c r="R2236" s="213"/>
      <c r="S2236" s="213"/>
      <c r="T2236" s="214"/>
      <c r="AT2236" s="215" t="s">
        <v>162</v>
      </c>
      <c r="AU2236" s="215" t="s">
        <v>84</v>
      </c>
      <c r="AV2236" s="14" t="s">
        <v>84</v>
      </c>
      <c r="AW2236" s="14" t="s">
        <v>32</v>
      </c>
      <c r="AX2236" s="14" t="s">
        <v>77</v>
      </c>
      <c r="AY2236" s="215" t="s">
        <v>150</v>
      </c>
    </row>
    <row r="2237" spans="2:51" s="13" customFormat="1" ht="11.25">
      <c r="B2237" s="194"/>
      <c r="C2237" s="195"/>
      <c r="D2237" s="196" t="s">
        <v>162</v>
      </c>
      <c r="E2237" s="197" t="s">
        <v>1</v>
      </c>
      <c r="F2237" s="198" t="s">
        <v>3141</v>
      </c>
      <c r="G2237" s="195"/>
      <c r="H2237" s="197" t="s">
        <v>1</v>
      </c>
      <c r="I2237" s="199"/>
      <c r="J2237" s="195"/>
      <c r="K2237" s="195"/>
      <c r="L2237" s="200"/>
      <c r="M2237" s="201"/>
      <c r="N2237" s="202"/>
      <c r="O2237" s="202"/>
      <c r="P2237" s="202"/>
      <c r="Q2237" s="202"/>
      <c r="R2237" s="202"/>
      <c r="S2237" s="202"/>
      <c r="T2237" s="203"/>
      <c r="AT2237" s="204" t="s">
        <v>162</v>
      </c>
      <c r="AU2237" s="204" t="s">
        <v>84</v>
      </c>
      <c r="AV2237" s="13" t="s">
        <v>82</v>
      </c>
      <c r="AW2237" s="13" t="s">
        <v>32</v>
      </c>
      <c r="AX2237" s="13" t="s">
        <v>77</v>
      </c>
      <c r="AY2237" s="204" t="s">
        <v>150</v>
      </c>
    </row>
    <row r="2238" spans="2:51" s="14" customFormat="1" ht="11.25">
      <c r="B2238" s="205"/>
      <c r="C2238" s="206"/>
      <c r="D2238" s="196" t="s">
        <v>162</v>
      </c>
      <c r="E2238" s="207" t="s">
        <v>1</v>
      </c>
      <c r="F2238" s="208" t="s">
        <v>3142</v>
      </c>
      <c r="G2238" s="206"/>
      <c r="H2238" s="209">
        <v>201.96</v>
      </c>
      <c r="I2238" s="210"/>
      <c r="J2238" s="206"/>
      <c r="K2238" s="206"/>
      <c r="L2238" s="211"/>
      <c r="M2238" s="212"/>
      <c r="N2238" s="213"/>
      <c r="O2238" s="213"/>
      <c r="P2238" s="213"/>
      <c r="Q2238" s="213"/>
      <c r="R2238" s="213"/>
      <c r="S2238" s="213"/>
      <c r="T2238" s="214"/>
      <c r="AT2238" s="215" t="s">
        <v>162</v>
      </c>
      <c r="AU2238" s="215" t="s">
        <v>84</v>
      </c>
      <c r="AV2238" s="14" t="s">
        <v>84</v>
      </c>
      <c r="AW2238" s="14" t="s">
        <v>32</v>
      </c>
      <c r="AX2238" s="14" t="s">
        <v>77</v>
      </c>
      <c r="AY2238" s="215" t="s">
        <v>150</v>
      </c>
    </row>
    <row r="2239" spans="2:51" s="13" customFormat="1" ht="11.25">
      <c r="B2239" s="194"/>
      <c r="C2239" s="195"/>
      <c r="D2239" s="196" t="s">
        <v>162</v>
      </c>
      <c r="E2239" s="197" t="s">
        <v>1</v>
      </c>
      <c r="F2239" s="198" t="s">
        <v>3143</v>
      </c>
      <c r="G2239" s="195"/>
      <c r="H2239" s="197" t="s">
        <v>1</v>
      </c>
      <c r="I2239" s="199"/>
      <c r="J2239" s="195"/>
      <c r="K2239" s="195"/>
      <c r="L2239" s="200"/>
      <c r="M2239" s="201"/>
      <c r="N2239" s="202"/>
      <c r="O2239" s="202"/>
      <c r="P2239" s="202"/>
      <c r="Q2239" s="202"/>
      <c r="R2239" s="202"/>
      <c r="S2239" s="202"/>
      <c r="T2239" s="203"/>
      <c r="AT2239" s="204" t="s">
        <v>162</v>
      </c>
      <c r="AU2239" s="204" t="s">
        <v>84</v>
      </c>
      <c r="AV2239" s="13" t="s">
        <v>82</v>
      </c>
      <c r="AW2239" s="13" t="s">
        <v>32</v>
      </c>
      <c r="AX2239" s="13" t="s">
        <v>77</v>
      </c>
      <c r="AY2239" s="204" t="s">
        <v>150</v>
      </c>
    </row>
    <row r="2240" spans="2:51" s="14" customFormat="1" ht="11.25">
      <c r="B2240" s="205"/>
      <c r="C2240" s="206"/>
      <c r="D2240" s="196" t="s">
        <v>162</v>
      </c>
      <c r="E2240" s="207" t="s">
        <v>1</v>
      </c>
      <c r="F2240" s="208" t="s">
        <v>3144</v>
      </c>
      <c r="G2240" s="206"/>
      <c r="H2240" s="209">
        <v>182.929</v>
      </c>
      <c r="I2240" s="210"/>
      <c r="J2240" s="206"/>
      <c r="K2240" s="206"/>
      <c r="L2240" s="211"/>
      <c r="M2240" s="212"/>
      <c r="N2240" s="213"/>
      <c r="O2240" s="213"/>
      <c r="P2240" s="213"/>
      <c r="Q2240" s="213"/>
      <c r="R2240" s="213"/>
      <c r="S2240" s="213"/>
      <c r="T2240" s="214"/>
      <c r="AT2240" s="215" t="s">
        <v>162</v>
      </c>
      <c r="AU2240" s="215" t="s">
        <v>84</v>
      </c>
      <c r="AV2240" s="14" t="s">
        <v>84</v>
      </c>
      <c r="AW2240" s="14" t="s">
        <v>32</v>
      </c>
      <c r="AX2240" s="14" t="s">
        <v>77</v>
      </c>
      <c r="AY2240" s="215" t="s">
        <v>150</v>
      </c>
    </row>
    <row r="2241" spans="1:65" s="13" customFormat="1" ht="11.25">
      <c r="B2241" s="194"/>
      <c r="C2241" s="195"/>
      <c r="D2241" s="196" t="s">
        <v>162</v>
      </c>
      <c r="E2241" s="197" t="s">
        <v>1</v>
      </c>
      <c r="F2241" s="198" t="s">
        <v>3145</v>
      </c>
      <c r="G2241" s="195"/>
      <c r="H2241" s="197" t="s">
        <v>1</v>
      </c>
      <c r="I2241" s="199"/>
      <c r="J2241" s="195"/>
      <c r="K2241" s="195"/>
      <c r="L2241" s="200"/>
      <c r="M2241" s="201"/>
      <c r="N2241" s="202"/>
      <c r="O2241" s="202"/>
      <c r="P2241" s="202"/>
      <c r="Q2241" s="202"/>
      <c r="R2241" s="202"/>
      <c r="S2241" s="202"/>
      <c r="T2241" s="203"/>
      <c r="AT2241" s="204" t="s">
        <v>162</v>
      </c>
      <c r="AU2241" s="204" t="s">
        <v>84</v>
      </c>
      <c r="AV2241" s="13" t="s">
        <v>82</v>
      </c>
      <c r="AW2241" s="13" t="s">
        <v>32</v>
      </c>
      <c r="AX2241" s="13" t="s">
        <v>77</v>
      </c>
      <c r="AY2241" s="204" t="s">
        <v>150</v>
      </c>
    </row>
    <row r="2242" spans="1:65" s="14" customFormat="1" ht="11.25">
      <c r="B2242" s="205"/>
      <c r="C2242" s="206"/>
      <c r="D2242" s="196" t="s">
        <v>162</v>
      </c>
      <c r="E2242" s="207" t="s">
        <v>1</v>
      </c>
      <c r="F2242" s="208" t="s">
        <v>3146</v>
      </c>
      <c r="G2242" s="206"/>
      <c r="H2242" s="209">
        <v>40.639000000000003</v>
      </c>
      <c r="I2242" s="210"/>
      <c r="J2242" s="206"/>
      <c r="K2242" s="206"/>
      <c r="L2242" s="211"/>
      <c r="M2242" s="212"/>
      <c r="N2242" s="213"/>
      <c r="O2242" s="213"/>
      <c r="P2242" s="213"/>
      <c r="Q2242" s="213"/>
      <c r="R2242" s="213"/>
      <c r="S2242" s="213"/>
      <c r="T2242" s="214"/>
      <c r="AT2242" s="215" t="s">
        <v>162</v>
      </c>
      <c r="AU2242" s="215" t="s">
        <v>84</v>
      </c>
      <c r="AV2242" s="14" t="s">
        <v>84</v>
      </c>
      <c r="AW2242" s="14" t="s">
        <v>32</v>
      </c>
      <c r="AX2242" s="14" t="s">
        <v>77</v>
      </c>
      <c r="AY2242" s="215" t="s">
        <v>150</v>
      </c>
    </row>
    <row r="2243" spans="1:65" s="15" customFormat="1" ht="11.25">
      <c r="B2243" s="216"/>
      <c r="C2243" s="217"/>
      <c r="D2243" s="196" t="s">
        <v>162</v>
      </c>
      <c r="E2243" s="218" t="s">
        <v>1</v>
      </c>
      <c r="F2243" s="219" t="s">
        <v>166</v>
      </c>
      <c r="G2243" s="217"/>
      <c r="H2243" s="220">
        <v>883.90899999999999</v>
      </c>
      <c r="I2243" s="221"/>
      <c r="J2243" s="217"/>
      <c r="K2243" s="217"/>
      <c r="L2243" s="222"/>
      <c r="M2243" s="223"/>
      <c r="N2243" s="224"/>
      <c r="O2243" s="224"/>
      <c r="P2243" s="224"/>
      <c r="Q2243" s="224"/>
      <c r="R2243" s="224"/>
      <c r="S2243" s="224"/>
      <c r="T2243" s="225"/>
      <c r="AT2243" s="226" t="s">
        <v>162</v>
      </c>
      <c r="AU2243" s="226" t="s">
        <v>84</v>
      </c>
      <c r="AV2243" s="15" t="s">
        <v>157</v>
      </c>
      <c r="AW2243" s="15" t="s">
        <v>32</v>
      </c>
      <c r="AX2243" s="15" t="s">
        <v>82</v>
      </c>
      <c r="AY2243" s="226" t="s">
        <v>150</v>
      </c>
    </row>
    <row r="2244" spans="1:65" s="2" customFormat="1" ht="21.75" customHeight="1">
      <c r="A2244" s="34"/>
      <c r="B2244" s="35"/>
      <c r="C2244" s="181" t="s">
        <v>3147</v>
      </c>
      <c r="D2244" s="181" t="s">
        <v>152</v>
      </c>
      <c r="E2244" s="182" t="s">
        <v>3148</v>
      </c>
      <c r="F2244" s="183" t="s">
        <v>3149</v>
      </c>
      <c r="G2244" s="184" t="s">
        <v>155</v>
      </c>
      <c r="H2244" s="185">
        <v>617.9</v>
      </c>
      <c r="I2244" s="186"/>
      <c r="J2244" s="187">
        <f>ROUND(I2244*H2244,2)</f>
        <v>0</v>
      </c>
      <c r="K2244" s="183" t="s">
        <v>156</v>
      </c>
      <c r="L2244" s="39"/>
      <c r="M2244" s="188" t="s">
        <v>1</v>
      </c>
      <c r="N2244" s="189" t="s">
        <v>42</v>
      </c>
      <c r="O2244" s="71"/>
      <c r="P2244" s="190">
        <f>O2244*H2244</f>
        <v>0</v>
      </c>
      <c r="Q2244" s="190">
        <v>1E-3</v>
      </c>
      <c r="R2244" s="190">
        <f>Q2244*H2244</f>
        <v>0.6179</v>
      </c>
      <c r="S2244" s="190">
        <v>3.1E-4</v>
      </c>
      <c r="T2244" s="191">
        <f>S2244*H2244</f>
        <v>0.191549</v>
      </c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R2244" s="192" t="s">
        <v>234</v>
      </c>
      <c r="AT2244" s="192" t="s">
        <v>152</v>
      </c>
      <c r="AU2244" s="192" t="s">
        <v>84</v>
      </c>
      <c r="AY2244" s="17" t="s">
        <v>150</v>
      </c>
      <c r="BE2244" s="193">
        <f>IF(N2244="základní",J2244,0)</f>
        <v>0</v>
      </c>
      <c r="BF2244" s="193">
        <f>IF(N2244="snížená",J2244,0)</f>
        <v>0</v>
      </c>
      <c r="BG2244" s="193">
        <f>IF(N2244="zákl. přenesená",J2244,0)</f>
        <v>0</v>
      </c>
      <c r="BH2244" s="193">
        <f>IF(N2244="sníž. přenesená",J2244,0)</f>
        <v>0</v>
      </c>
      <c r="BI2244" s="193">
        <f>IF(N2244="nulová",J2244,0)</f>
        <v>0</v>
      </c>
      <c r="BJ2244" s="17" t="s">
        <v>82</v>
      </c>
      <c r="BK2244" s="193">
        <f>ROUND(I2244*H2244,2)</f>
        <v>0</v>
      </c>
      <c r="BL2244" s="17" t="s">
        <v>234</v>
      </c>
      <c r="BM2244" s="192" t="s">
        <v>3150</v>
      </c>
    </row>
    <row r="2245" spans="1:65" s="13" customFormat="1" ht="11.25">
      <c r="B2245" s="194"/>
      <c r="C2245" s="195"/>
      <c r="D2245" s="196" t="s">
        <v>162</v>
      </c>
      <c r="E2245" s="197" t="s">
        <v>1</v>
      </c>
      <c r="F2245" s="198" t="s">
        <v>589</v>
      </c>
      <c r="G2245" s="195"/>
      <c r="H2245" s="197" t="s">
        <v>1</v>
      </c>
      <c r="I2245" s="199"/>
      <c r="J2245" s="195"/>
      <c r="K2245" s="195"/>
      <c r="L2245" s="200"/>
      <c r="M2245" s="201"/>
      <c r="N2245" s="202"/>
      <c r="O2245" s="202"/>
      <c r="P2245" s="202"/>
      <c r="Q2245" s="202"/>
      <c r="R2245" s="202"/>
      <c r="S2245" s="202"/>
      <c r="T2245" s="203"/>
      <c r="AT2245" s="204" t="s">
        <v>162</v>
      </c>
      <c r="AU2245" s="204" t="s">
        <v>84</v>
      </c>
      <c r="AV2245" s="13" t="s">
        <v>82</v>
      </c>
      <c r="AW2245" s="13" t="s">
        <v>32</v>
      </c>
      <c r="AX2245" s="13" t="s">
        <v>77</v>
      </c>
      <c r="AY2245" s="204" t="s">
        <v>150</v>
      </c>
    </row>
    <row r="2246" spans="1:65" s="14" customFormat="1" ht="11.25">
      <c r="B2246" s="205"/>
      <c r="C2246" s="206"/>
      <c r="D2246" s="196" t="s">
        <v>162</v>
      </c>
      <c r="E2246" s="207" t="s">
        <v>1</v>
      </c>
      <c r="F2246" s="208" t="s">
        <v>3151</v>
      </c>
      <c r="G2246" s="206"/>
      <c r="H2246" s="209">
        <v>353.95499999999998</v>
      </c>
      <c r="I2246" s="210"/>
      <c r="J2246" s="206"/>
      <c r="K2246" s="206"/>
      <c r="L2246" s="211"/>
      <c r="M2246" s="212"/>
      <c r="N2246" s="213"/>
      <c r="O2246" s="213"/>
      <c r="P2246" s="213"/>
      <c r="Q2246" s="213"/>
      <c r="R2246" s="213"/>
      <c r="S2246" s="213"/>
      <c r="T2246" s="214"/>
      <c r="AT2246" s="215" t="s">
        <v>162</v>
      </c>
      <c r="AU2246" s="215" t="s">
        <v>84</v>
      </c>
      <c r="AV2246" s="14" t="s">
        <v>84</v>
      </c>
      <c r="AW2246" s="14" t="s">
        <v>32</v>
      </c>
      <c r="AX2246" s="14" t="s">
        <v>77</v>
      </c>
      <c r="AY2246" s="215" t="s">
        <v>150</v>
      </c>
    </row>
    <row r="2247" spans="1:65" s="13" customFormat="1" ht="11.25">
      <c r="B2247" s="194"/>
      <c r="C2247" s="195"/>
      <c r="D2247" s="196" t="s">
        <v>162</v>
      </c>
      <c r="E2247" s="197" t="s">
        <v>1</v>
      </c>
      <c r="F2247" s="198" t="s">
        <v>591</v>
      </c>
      <c r="G2247" s="195"/>
      <c r="H2247" s="197" t="s">
        <v>1</v>
      </c>
      <c r="I2247" s="199"/>
      <c r="J2247" s="195"/>
      <c r="K2247" s="195"/>
      <c r="L2247" s="200"/>
      <c r="M2247" s="201"/>
      <c r="N2247" s="202"/>
      <c r="O2247" s="202"/>
      <c r="P2247" s="202"/>
      <c r="Q2247" s="202"/>
      <c r="R2247" s="202"/>
      <c r="S2247" s="202"/>
      <c r="T2247" s="203"/>
      <c r="AT2247" s="204" t="s">
        <v>162</v>
      </c>
      <c r="AU2247" s="204" t="s">
        <v>84</v>
      </c>
      <c r="AV2247" s="13" t="s">
        <v>82</v>
      </c>
      <c r="AW2247" s="13" t="s">
        <v>32</v>
      </c>
      <c r="AX2247" s="13" t="s">
        <v>77</v>
      </c>
      <c r="AY2247" s="204" t="s">
        <v>150</v>
      </c>
    </row>
    <row r="2248" spans="1:65" s="14" customFormat="1" ht="11.25">
      <c r="B2248" s="205"/>
      <c r="C2248" s="206"/>
      <c r="D2248" s="196" t="s">
        <v>162</v>
      </c>
      <c r="E2248" s="207" t="s">
        <v>1</v>
      </c>
      <c r="F2248" s="208" t="s">
        <v>3152</v>
      </c>
      <c r="G2248" s="206"/>
      <c r="H2248" s="209">
        <v>93.855000000000004</v>
      </c>
      <c r="I2248" s="210"/>
      <c r="J2248" s="206"/>
      <c r="K2248" s="206"/>
      <c r="L2248" s="211"/>
      <c r="M2248" s="212"/>
      <c r="N2248" s="213"/>
      <c r="O2248" s="213"/>
      <c r="P2248" s="213"/>
      <c r="Q2248" s="213"/>
      <c r="R2248" s="213"/>
      <c r="S2248" s="213"/>
      <c r="T2248" s="214"/>
      <c r="AT2248" s="215" t="s">
        <v>162</v>
      </c>
      <c r="AU2248" s="215" t="s">
        <v>84</v>
      </c>
      <c r="AV2248" s="14" t="s">
        <v>84</v>
      </c>
      <c r="AW2248" s="14" t="s">
        <v>32</v>
      </c>
      <c r="AX2248" s="14" t="s">
        <v>77</v>
      </c>
      <c r="AY2248" s="215" t="s">
        <v>150</v>
      </c>
    </row>
    <row r="2249" spans="1:65" s="13" customFormat="1" ht="11.25">
      <c r="B2249" s="194"/>
      <c r="C2249" s="195"/>
      <c r="D2249" s="196" t="s">
        <v>162</v>
      </c>
      <c r="E2249" s="197" t="s">
        <v>1</v>
      </c>
      <c r="F2249" s="198" t="s">
        <v>593</v>
      </c>
      <c r="G2249" s="195"/>
      <c r="H2249" s="197" t="s">
        <v>1</v>
      </c>
      <c r="I2249" s="199"/>
      <c r="J2249" s="195"/>
      <c r="K2249" s="195"/>
      <c r="L2249" s="200"/>
      <c r="M2249" s="201"/>
      <c r="N2249" s="202"/>
      <c r="O2249" s="202"/>
      <c r="P2249" s="202"/>
      <c r="Q2249" s="202"/>
      <c r="R2249" s="202"/>
      <c r="S2249" s="202"/>
      <c r="T2249" s="203"/>
      <c r="AT2249" s="204" t="s">
        <v>162</v>
      </c>
      <c r="AU2249" s="204" t="s">
        <v>84</v>
      </c>
      <c r="AV2249" s="13" t="s">
        <v>82</v>
      </c>
      <c r="AW2249" s="13" t="s">
        <v>32</v>
      </c>
      <c r="AX2249" s="13" t="s">
        <v>77</v>
      </c>
      <c r="AY2249" s="204" t="s">
        <v>150</v>
      </c>
    </row>
    <row r="2250" spans="1:65" s="14" customFormat="1" ht="11.25">
      <c r="B2250" s="205"/>
      <c r="C2250" s="206"/>
      <c r="D2250" s="196" t="s">
        <v>162</v>
      </c>
      <c r="E2250" s="207" t="s">
        <v>1</v>
      </c>
      <c r="F2250" s="208" t="s">
        <v>594</v>
      </c>
      <c r="G2250" s="206"/>
      <c r="H2250" s="209">
        <v>51.37</v>
      </c>
      <c r="I2250" s="210"/>
      <c r="J2250" s="206"/>
      <c r="K2250" s="206"/>
      <c r="L2250" s="211"/>
      <c r="M2250" s="212"/>
      <c r="N2250" s="213"/>
      <c r="O2250" s="213"/>
      <c r="P2250" s="213"/>
      <c r="Q2250" s="213"/>
      <c r="R2250" s="213"/>
      <c r="S2250" s="213"/>
      <c r="T2250" s="214"/>
      <c r="AT2250" s="215" t="s">
        <v>162</v>
      </c>
      <c r="AU2250" s="215" t="s">
        <v>84</v>
      </c>
      <c r="AV2250" s="14" t="s">
        <v>84</v>
      </c>
      <c r="AW2250" s="14" t="s">
        <v>32</v>
      </c>
      <c r="AX2250" s="14" t="s">
        <v>77</v>
      </c>
      <c r="AY2250" s="215" t="s">
        <v>150</v>
      </c>
    </row>
    <row r="2251" spans="1:65" s="13" customFormat="1" ht="11.25">
      <c r="B2251" s="194"/>
      <c r="C2251" s="195"/>
      <c r="D2251" s="196" t="s">
        <v>162</v>
      </c>
      <c r="E2251" s="197" t="s">
        <v>1</v>
      </c>
      <c r="F2251" s="198" t="s">
        <v>595</v>
      </c>
      <c r="G2251" s="195"/>
      <c r="H2251" s="197" t="s">
        <v>1</v>
      </c>
      <c r="I2251" s="199"/>
      <c r="J2251" s="195"/>
      <c r="K2251" s="195"/>
      <c r="L2251" s="200"/>
      <c r="M2251" s="201"/>
      <c r="N2251" s="202"/>
      <c r="O2251" s="202"/>
      <c r="P2251" s="202"/>
      <c r="Q2251" s="202"/>
      <c r="R2251" s="202"/>
      <c r="S2251" s="202"/>
      <c r="T2251" s="203"/>
      <c r="AT2251" s="204" t="s">
        <v>162</v>
      </c>
      <c r="AU2251" s="204" t="s">
        <v>84</v>
      </c>
      <c r="AV2251" s="13" t="s">
        <v>82</v>
      </c>
      <c r="AW2251" s="13" t="s">
        <v>32</v>
      </c>
      <c r="AX2251" s="13" t="s">
        <v>77</v>
      </c>
      <c r="AY2251" s="204" t="s">
        <v>150</v>
      </c>
    </row>
    <row r="2252" spans="1:65" s="14" customFormat="1" ht="11.25">
      <c r="B2252" s="205"/>
      <c r="C2252" s="206"/>
      <c r="D2252" s="196" t="s">
        <v>162</v>
      </c>
      <c r="E2252" s="207" t="s">
        <v>1</v>
      </c>
      <c r="F2252" s="208" t="s">
        <v>596</v>
      </c>
      <c r="G2252" s="206"/>
      <c r="H2252" s="209">
        <v>118.72</v>
      </c>
      <c r="I2252" s="210"/>
      <c r="J2252" s="206"/>
      <c r="K2252" s="206"/>
      <c r="L2252" s="211"/>
      <c r="M2252" s="212"/>
      <c r="N2252" s="213"/>
      <c r="O2252" s="213"/>
      <c r="P2252" s="213"/>
      <c r="Q2252" s="213"/>
      <c r="R2252" s="213"/>
      <c r="S2252" s="213"/>
      <c r="T2252" s="214"/>
      <c r="AT2252" s="215" t="s">
        <v>162</v>
      </c>
      <c r="AU2252" s="215" t="s">
        <v>84</v>
      </c>
      <c r="AV2252" s="14" t="s">
        <v>84</v>
      </c>
      <c r="AW2252" s="14" t="s">
        <v>32</v>
      </c>
      <c r="AX2252" s="14" t="s">
        <v>77</v>
      </c>
      <c r="AY2252" s="215" t="s">
        <v>150</v>
      </c>
    </row>
    <row r="2253" spans="1:65" s="15" customFormat="1" ht="11.25">
      <c r="B2253" s="216"/>
      <c r="C2253" s="217"/>
      <c r="D2253" s="196" t="s">
        <v>162</v>
      </c>
      <c r="E2253" s="218" t="s">
        <v>1</v>
      </c>
      <c r="F2253" s="219" t="s">
        <v>166</v>
      </c>
      <c r="G2253" s="217"/>
      <c r="H2253" s="220">
        <v>617.9</v>
      </c>
      <c r="I2253" s="221"/>
      <c r="J2253" s="217"/>
      <c r="K2253" s="217"/>
      <c r="L2253" s="222"/>
      <c r="M2253" s="223"/>
      <c r="N2253" s="224"/>
      <c r="O2253" s="224"/>
      <c r="P2253" s="224"/>
      <c r="Q2253" s="224"/>
      <c r="R2253" s="224"/>
      <c r="S2253" s="224"/>
      <c r="T2253" s="225"/>
      <c r="AT2253" s="226" t="s">
        <v>162</v>
      </c>
      <c r="AU2253" s="226" t="s">
        <v>84</v>
      </c>
      <c r="AV2253" s="15" t="s">
        <v>157</v>
      </c>
      <c r="AW2253" s="15" t="s">
        <v>32</v>
      </c>
      <c r="AX2253" s="15" t="s">
        <v>82</v>
      </c>
      <c r="AY2253" s="226" t="s">
        <v>150</v>
      </c>
    </row>
    <row r="2254" spans="1:65" s="2" customFormat="1" ht="24.2" customHeight="1">
      <c r="A2254" s="34"/>
      <c r="B2254" s="35"/>
      <c r="C2254" s="181" t="s">
        <v>3153</v>
      </c>
      <c r="D2254" s="181" t="s">
        <v>152</v>
      </c>
      <c r="E2254" s="182" t="s">
        <v>3154</v>
      </c>
      <c r="F2254" s="183" t="s">
        <v>3155</v>
      </c>
      <c r="G2254" s="184" t="s">
        <v>155</v>
      </c>
      <c r="H2254" s="185">
        <v>1056.73</v>
      </c>
      <c r="I2254" s="186"/>
      <c r="J2254" s="187">
        <f>ROUND(I2254*H2254,2)</f>
        <v>0</v>
      </c>
      <c r="K2254" s="183" t="s">
        <v>156</v>
      </c>
      <c r="L2254" s="39"/>
      <c r="M2254" s="188" t="s">
        <v>1</v>
      </c>
      <c r="N2254" s="189" t="s">
        <v>42</v>
      </c>
      <c r="O2254" s="71"/>
      <c r="P2254" s="190">
        <f>O2254*H2254</f>
        <v>0</v>
      </c>
      <c r="Q2254" s="190">
        <v>2.1000000000000001E-4</v>
      </c>
      <c r="R2254" s="190">
        <f>Q2254*H2254</f>
        <v>0.22191330000000001</v>
      </c>
      <c r="S2254" s="190">
        <v>0</v>
      </c>
      <c r="T2254" s="191">
        <f>S2254*H2254</f>
        <v>0</v>
      </c>
      <c r="U2254" s="34"/>
      <c r="V2254" s="34"/>
      <c r="W2254" s="34"/>
      <c r="X2254" s="34"/>
      <c r="Y2254" s="34"/>
      <c r="Z2254" s="34"/>
      <c r="AA2254" s="34"/>
      <c r="AB2254" s="34"/>
      <c r="AC2254" s="34"/>
      <c r="AD2254" s="34"/>
      <c r="AE2254" s="34"/>
      <c r="AR2254" s="192" t="s">
        <v>234</v>
      </c>
      <c r="AT2254" s="192" t="s">
        <v>152</v>
      </c>
      <c r="AU2254" s="192" t="s">
        <v>84</v>
      </c>
      <c r="AY2254" s="17" t="s">
        <v>150</v>
      </c>
      <c r="BE2254" s="193">
        <f>IF(N2254="základní",J2254,0)</f>
        <v>0</v>
      </c>
      <c r="BF2254" s="193">
        <f>IF(N2254="snížená",J2254,0)</f>
        <v>0</v>
      </c>
      <c r="BG2254" s="193">
        <f>IF(N2254="zákl. přenesená",J2254,0)</f>
        <v>0</v>
      </c>
      <c r="BH2254" s="193">
        <f>IF(N2254="sníž. přenesená",J2254,0)</f>
        <v>0</v>
      </c>
      <c r="BI2254" s="193">
        <f>IF(N2254="nulová",J2254,0)</f>
        <v>0</v>
      </c>
      <c r="BJ2254" s="17" t="s">
        <v>82</v>
      </c>
      <c r="BK2254" s="193">
        <f>ROUND(I2254*H2254,2)</f>
        <v>0</v>
      </c>
      <c r="BL2254" s="17" t="s">
        <v>234</v>
      </c>
      <c r="BM2254" s="192" t="s">
        <v>3156</v>
      </c>
    </row>
    <row r="2255" spans="1:65" s="13" customFormat="1" ht="11.25">
      <c r="B2255" s="194"/>
      <c r="C2255" s="195"/>
      <c r="D2255" s="196" t="s">
        <v>162</v>
      </c>
      <c r="E2255" s="197" t="s">
        <v>1</v>
      </c>
      <c r="F2255" s="198" t="s">
        <v>903</v>
      </c>
      <c r="G2255" s="195"/>
      <c r="H2255" s="197" t="s">
        <v>1</v>
      </c>
      <c r="I2255" s="199"/>
      <c r="J2255" s="195"/>
      <c r="K2255" s="195"/>
      <c r="L2255" s="200"/>
      <c r="M2255" s="201"/>
      <c r="N2255" s="202"/>
      <c r="O2255" s="202"/>
      <c r="P2255" s="202"/>
      <c r="Q2255" s="202"/>
      <c r="R2255" s="202"/>
      <c r="S2255" s="202"/>
      <c r="T2255" s="203"/>
      <c r="AT2255" s="204" t="s">
        <v>162</v>
      </c>
      <c r="AU2255" s="204" t="s">
        <v>84</v>
      </c>
      <c r="AV2255" s="13" t="s">
        <v>82</v>
      </c>
      <c r="AW2255" s="13" t="s">
        <v>32</v>
      </c>
      <c r="AX2255" s="13" t="s">
        <v>77</v>
      </c>
      <c r="AY2255" s="204" t="s">
        <v>150</v>
      </c>
    </row>
    <row r="2256" spans="1:65" s="14" customFormat="1" ht="11.25">
      <c r="B2256" s="205"/>
      <c r="C2256" s="206"/>
      <c r="D2256" s="196" t="s">
        <v>162</v>
      </c>
      <c r="E2256" s="207" t="s">
        <v>1</v>
      </c>
      <c r="F2256" s="208" t="s">
        <v>3132</v>
      </c>
      <c r="G2256" s="206"/>
      <c r="H2256" s="209">
        <v>63.99</v>
      </c>
      <c r="I2256" s="210"/>
      <c r="J2256" s="206"/>
      <c r="K2256" s="206"/>
      <c r="L2256" s="211"/>
      <c r="M2256" s="212"/>
      <c r="N2256" s="213"/>
      <c r="O2256" s="213"/>
      <c r="P2256" s="213"/>
      <c r="Q2256" s="213"/>
      <c r="R2256" s="213"/>
      <c r="S2256" s="213"/>
      <c r="T2256" s="214"/>
      <c r="AT2256" s="215" t="s">
        <v>162</v>
      </c>
      <c r="AU2256" s="215" t="s">
        <v>84</v>
      </c>
      <c r="AV2256" s="14" t="s">
        <v>84</v>
      </c>
      <c r="AW2256" s="14" t="s">
        <v>32</v>
      </c>
      <c r="AX2256" s="14" t="s">
        <v>77</v>
      </c>
      <c r="AY2256" s="215" t="s">
        <v>150</v>
      </c>
    </row>
    <row r="2257" spans="2:51" s="13" customFormat="1" ht="11.25">
      <c r="B2257" s="194"/>
      <c r="C2257" s="195"/>
      <c r="D2257" s="196" t="s">
        <v>162</v>
      </c>
      <c r="E2257" s="197" t="s">
        <v>1</v>
      </c>
      <c r="F2257" s="198" t="s">
        <v>905</v>
      </c>
      <c r="G2257" s="195"/>
      <c r="H2257" s="197" t="s">
        <v>1</v>
      </c>
      <c r="I2257" s="199"/>
      <c r="J2257" s="195"/>
      <c r="K2257" s="195"/>
      <c r="L2257" s="200"/>
      <c r="M2257" s="201"/>
      <c r="N2257" s="202"/>
      <c r="O2257" s="202"/>
      <c r="P2257" s="202"/>
      <c r="Q2257" s="202"/>
      <c r="R2257" s="202"/>
      <c r="S2257" s="202"/>
      <c r="T2257" s="203"/>
      <c r="AT2257" s="204" t="s">
        <v>162</v>
      </c>
      <c r="AU2257" s="204" t="s">
        <v>84</v>
      </c>
      <c r="AV2257" s="13" t="s">
        <v>82</v>
      </c>
      <c r="AW2257" s="13" t="s">
        <v>32</v>
      </c>
      <c r="AX2257" s="13" t="s">
        <v>77</v>
      </c>
      <c r="AY2257" s="204" t="s">
        <v>150</v>
      </c>
    </row>
    <row r="2258" spans="2:51" s="14" customFormat="1" ht="11.25">
      <c r="B2258" s="205"/>
      <c r="C2258" s="206"/>
      <c r="D2258" s="196" t="s">
        <v>162</v>
      </c>
      <c r="E2258" s="207" t="s">
        <v>1</v>
      </c>
      <c r="F2258" s="208" t="s">
        <v>3133</v>
      </c>
      <c r="G2258" s="206"/>
      <c r="H2258" s="209">
        <v>88.832999999999998</v>
      </c>
      <c r="I2258" s="210"/>
      <c r="J2258" s="206"/>
      <c r="K2258" s="206"/>
      <c r="L2258" s="211"/>
      <c r="M2258" s="212"/>
      <c r="N2258" s="213"/>
      <c r="O2258" s="213"/>
      <c r="P2258" s="213"/>
      <c r="Q2258" s="213"/>
      <c r="R2258" s="213"/>
      <c r="S2258" s="213"/>
      <c r="T2258" s="214"/>
      <c r="AT2258" s="215" t="s">
        <v>162</v>
      </c>
      <c r="AU2258" s="215" t="s">
        <v>84</v>
      </c>
      <c r="AV2258" s="14" t="s">
        <v>84</v>
      </c>
      <c r="AW2258" s="14" t="s">
        <v>32</v>
      </c>
      <c r="AX2258" s="14" t="s">
        <v>77</v>
      </c>
      <c r="AY2258" s="215" t="s">
        <v>150</v>
      </c>
    </row>
    <row r="2259" spans="2:51" s="13" customFormat="1" ht="11.25">
      <c r="B2259" s="194"/>
      <c r="C2259" s="195"/>
      <c r="D2259" s="196" t="s">
        <v>162</v>
      </c>
      <c r="E2259" s="197" t="s">
        <v>1</v>
      </c>
      <c r="F2259" s="198" t="s">
        <v>3134</v>
      </c>
      <c r="G2259" s="195"/>
      <c r="H2259" s="197" t="s">
        <v>1</v>
      </c>
      <c r="I2259" s="199"/>
      <c r="J2259" s="195"/>
      <c r="K2259" s="195"/>
      <c r="L2259" s="200"/>
      <c r="M2259" s="201"/>
      <c r="N2259" s="202"/>
      <c r="O2259" s="202"/>
      <c r="P2259" s="202"/>
      <c r="Q2259" s="202"/>
      <c r="R2259" s="202"/>
      <c r="S2259" s="202"/>
      <c r="T2259" s="203"/>
      <c r="AT2259" s="204" t="s">
        <v>162</v>
      </c>
      <c r="AU2259" s="204" t="s">
        <v>84</v>
      </c>
      <c r="AV2259" s="13" t="s">
        <v>82</v>
      </c>
      <c r="AW2259" s="13" t="s">
        <v>32</v>
      </c>
      <c r="AX2259" s="13" t="s">
        <v>77</v>
      </c>
      <c r="AY2259" s="204" t="s">
        <v>150</v>
      </c>
    </row>
    <row r="2260" spans="2:51" s="14" customFormat="1" ht="11.25">
      <c r="B2260" s="205"/>
      <c r="C2260" s="206"/>
      <c r="D2260" s="196" t="s">
        <v>162</v>
      </c>
      <c r="E2260" s="207" t="s">
        <v>1</v>
      </c>
      <c r="F2260" s="208" t="s">
        <v>3135</v>
      </c>
      <c r="G2260" s="206"/>
      <c r="H2260" s="209">
        <v>7</v>
      </c>
      <c r="I2260" s="210"/>
      <c r="J2260" s="206"/>
      <c r="K2260" s="206"/>
      <c r="L2260" s="211"/>
      <c r="M2260" s="212"/>
      <c r="N2260" s="213"/>
      <c r="O2260" s="213"/>
      <c r="P2260" s="213"/>
      <c r="Q2260" s="213"/>
      <c r="R2260" s="213"/>
      <c r="S2260" s="213"/>
      <c r="T2260" s="214"/>
      <c r="AT2260" s="215" t="s">
        <v>162</v>
      </c>
      <c r="AU2260" s="215" t="s">
        <v>84</v>
      </c>
      <c r="AV2260" s="14" t="s">
        <v>84</v>
      </c>
      <c r="AW2260" s="14" t="s">
        <v>32</v>
      </c>
      <c r="AX2260" s="14" t="s">
        <v>77</v>
      </c>
      <c r="AY2260" s="215" t="s">
        <v>150</v>
      </c>
    </row>
    <row r="2261" spans="2:51" s="13" customFormat="1" ht="11.25">
      <c r="B2261" s="194"/>
      <c r="C2261" s="195"/>
      <c r="D2261" s="196" t="s">
        <v>162</v>
      </c>
      <c r="E2261" s="197" t="s">
        <v>1</v>
      </c>
      <c r="F2261" s="198" t="s">
        <v>907</v>
      </c>
      <c r="G2261" s="195"/>
      <c r="H2261" s="197" t="s">
        <v>1</v>
      </c>
      <c r="I2261" s="199"/>
      <c r="J2261" s="195"/>
      <c r="K2261" s="195"/>
      <c r="L2261" s="200"/>
      <c r="M2261" s="201"/>
      <c r="N2261" s="202"/>
      <c r="O2261" s="202"/>
      <c r="P2261" s="202"/>
      <c r="Q2261" s="202"/>
      <c r="R2261" s="202"/>
      <c r="S2261" s="202"/>
      <c r="T2261" s="203"/>
      <c r="AT2261" s="204" t="s">
        <v>162</v>
      </c>
      <c r="AU2261" s="204" t="s">
        <v>84</v>
      </c>
      <c r="AV2261" s="13" t="s">
        <v>82</v>
      </c>
      <c r="AW2261" s="13" t="s">
        <v>32</v>
      </c>
      <c r="AX2261" s="13" t="s">
        <v>77</v>
      </c>
      <c r="AY2261" s="204" t="s">
        <v>150</v>
      </c>
    </row>
    <row r="2262" spans="2:51" s="14" customFormat="1" ht="11.25">
      <c r="B2262" s="205"/>
      <c r="C2262" s="206"/>
      <c r="D2262" s="196" t="s">
        <v>162</v>
      </c>
      <c r="E2262" s="207" t="s">
        <v>1</v>
      </c>
      <c r="F2262" s="208" t="s">
        <v>3157</v>
      </c>
      <c r="G2262" s="206"/>
      <c r="H2262" s="209">
        <v>66.948999999999998</v>
      </c>
      <c r="I2262" s="210"/>
      <c r="J2262" s="206"/>
      <c r="K2262" s="206"/>
      <c r="L2262" s="211"/>
      <c r="M2262" s="212"/>
      <c r="N2262" s="213"/>
      <c r="O2262" s="213"/>
      <c r="P2262" s="213"/>
      <c r="Q2262" s="213"/>
      <c r="R2262" s="213"/>
      <c r="S2262" s="213"/>
      <c r="T2262" s="214"/>
      <c r="AT2262" s="215" t="s">
        <v>162</v>
      </c>
      <c r="AU2262" s="215" t="s">
        <v>84</v>
      </c>
      <c r="AV2262" s="14" t="s">
        <v>84</v>
      </c>
      <c r="AW2262" s="14" t="s">
        <v>32</v>
      </c>
      <c r="AX2262" s="14" t="s">
        <v>77</v>
      </c>
      <c r="AY2262" s="215" t="s">
        <v>150</v>
      </c>
    </row>
    <row r="2263" spans="2:51" s="13" customFormat="1" ht="11.25">
      <c r="B2263" s="194"/>
      <c r="C2263" s="195"/>
      <c r="D2263" s="196" t="s">
        <v>162</v>
      </c>
      <c r="E2263" s="197" t="s">
        <v>1</v>
      </c>
      <c r="F2263" s="198" t="s">
        <v>909</v>
      </c>
      <c r="G2263" s="195"/>
      <c r="H2263" s="197" t="s">
        <v>1</v>
      </c>
      <c r="I2263" s="199"/>
      <c r="J2263" s="195"/>
      <c r="K2263" s="195"/>
      <c r="L2263" s="200"/>
      <c r="M2263" s="201"/>
      <c r="N2263" s="202"/>
      <c r="O2263" s="202"/>
      <c r="P2263" s="202"/>
      <c r="Q2263" s="202"/>
      <c r="R2263" s="202"/>
      <c r="S2263" s="202"/>
      <c r="T2263" s="203"/>
      <c r="AT2263" s="204" t="s">
        <v>162</v>
      </c>
      <c r="AU2263" s="204" t="s">
        <v>84</v>
      </c>
      <c r="AV2263" s="13" t="s">
        <v>82</v>
      </c>
      <c r="AW2263" s="13" t="s">
        <v>32</v>
      </c>
      <c r="AX2263" s="13" t="s">
        <v>77</v>
      </c>
      <c r="AY2263" s="204" t="s">
        <v>150</v>
      </c>
    </row>
    <row r="2264" spans="2:51" s="14" customFormat="1" ht="11.25">
      <c r="B2264" s="205"/>
      <c r="C2264" s="206"/>
      <c r="D2264" s="196" t="s">
        <v>162</v>
      </c>
      <c r="E2264" s="207" t="s">
        <v>1</v>
      </c>
      <c r="F2264" s="208" t="s">
        <v>3137</v>
      </c>
      <c r="G2264" s="206"/>
      <c r="H2264" s="209">
        <v>93.171999999999997</v>
      </c>
      <c r="I2264" s="210"/>
      <c r="J2264" s="206"/>
      <c r="K2264" s="206"/>
      <c r="L2264" s="211"/>
      <c r="M2264" s="212"/>
      <c r="N2264" s="213"/>
      <c r="O2264" s="213"/>
      <c r="P2264" s="213"/>
      <c r="Q2264" s="213"/>
      <c r="R2264" s="213"/>
      <c r="S2264" s="213"/>
      <c r="T2264" s="214"/>
      <c r="AT2264" s="215" t="s">
        <v>162</v>
      </c>
      <c r="AU2264" s="215" t="s">
        <v>84</v>
      </c>
      <c r="AV2264" s="14" t="s">
        <v>84</v>
      </c>
      <c r="AW2264" s="14" t="s">
        <v>32</v>
      </c>
      <c r="AX2264" s="14" t="s">
        <v>77</v>
      </c>
      <c r="AY2264" s="215" t="s">
        <v>150</v>
      </c>
    </row>
    <row r="2265" spans="2:51" s="13" customFormat="1" ht="11.25">
      <c r="B2265" s="194"/>
      <c r="C2265" s="195"/>
      <c r="D2265" s="196" t="s">
        <v>162</v>
      </c>
      <c r="E2265" s="197" t="s">
        <v>1</v>
      </c>
      <c r="F2265" s="198" t="s">
        <v>911</v>
      </c>
      <c r="G2265" s="195"/>
      <c r="H2265" s="197" t="s">
        <v>1</v>
      </c>
      <c r="I2265" s="199"/>
      <c r="J2265" s="195"/>
      <c r="K2265" s="195"/>
      <c r="L2265" s="200"/>
      <c r="M2265" s="201"/>
      <c r="N2265" s="202"/>
      <c r="O2265" s="202"/>
      <c r="P2265" s="202"/>
      <c r="Q2265" s="202"/>
      <c r="R2265" s="202"/>
      <c r="S2265" s="202"/>
      <c r="T2265" s="203"/>
      <c r="AT2265" s="204" t="s">
        <v>162</v>
      </c>
      <c r="AU2265" s="204" t="s">
        <v>84</v>
      </c>
      <c r="AV2265" s="13" t="s">
        <v>82</v>
      </c>
      <c r="AW2265" s="13" t="s">
        <v>32</v>
      </c>
      <c r="AX2265" s="13" t="s">
        <v>77</v>
      </c>
      <c r="AY2265" s="204" t="s">
        <v>150</v>
      </c>
    </row>
    <row r="2266" spans="2:51" s="14" customFormat="1" ht="11.25">
      <c r="B2266" s="205"/>
      <c r="C2266" s="206"/>
      <c r="D2266" s="196" t="s">
        <v>162</v>
      </c>
      <c r="E2266" s="207" t="s">
        <v>1</v>
      </c>
      <c r="F2266" s="208" t="s">
        <v>3158</v>
      </c>
      <c r="G2266" s="206"/>
      <c r="H2266" s="209">
        <v>35.334000000000003</v>
      </c>
      <c r="I2266" s="210"/>
      <c r="J2266" s="206"/>
      <c r="K2266" s="206"/>
      <c r="L2266" s="211"/>
      <c r="M2266" s="212"/>
      <c r="N2266" s="213"/>
      <c r="O2266" s="213"/>
      <c r="P2266" s="213"/>
      <c r="Q2266" s="213"/>
      <c r="R2266" s="213"/>
      <c r="S2266" s="213"/>
      <c r="T2266" s="214"/>
      <c r="AT2266" s="215" t="s">
        <v>162</v>
      </c>
      <c r="AU2266" s="215" t="s">
        <v>84</v>
      </c>
      <c r="AV2266" s="14" t="s">
        <v>84</v>
      </c>
      <c r="AW2266" s="14" t="s">
        <v>32</v>
      </c>
      <c r="AX2266" s="14" t="s">
        <v>77</v>
      </c>
      <c r="AY2266" s="215" t="s">
        <v>150</v>
      </c>
    </row>
    <row r="2267" spans="2:51" s="13" customFormat="1" ht="11.25">
      <c r="B2267" s="194"/>
      <c r="C2267" s="195"/>
      <c r="D2267" s="196" t="s">
        <v>162</v>
      </c>
      <c r="E2267" s="197" t="s">
        <v>1</v>
      </c>
      <c r="F2267" s="198" t="s">
        <v>584</v>
      </c>
      <c r="G2267" s="195"/>
      <c r="H2267" s="197" t="s">
        <v>1</v>
      </c>
      <c r="I2267" s="199"/>
      <c r="J2267" s="195"/>
      <c r="K2267" s="195"/>
      <c r="L2267" s="200"/>
      <c r="M2267" s="201"/>
      <c r="N2267" s="202"/>
      <c r="O2267" s="202"/>
      <c r="P2267" s="202"/>
      <c r="Q2267" s="202"/>
      <c r="R2267" s="202"/>
      <c r="S2267" s="202"/>
      <c r="T2267" s="203"/>
      <c r="AT2267" s="204" t="s">
        <v>162</v>
      </c>
      <c r="AU2267" s="204" t="s">
        <v>84</v>
      </c>
      <c r="AV2267" s="13" t="s">
        <v>82</v>
      </c>
      <c r="AW2267" s="13" t="s">
        <v>32</v>
      </c>
      <c r="AX2267" s="13" t="s">
        <v>77</v>
      </c>
      <c r="AY2267" s="204" t="s">
        <v>150</v>
      </c>
    </row>
    <row r="2268" spans="2:51" s="14" customFormat="1" ht="11.25">
      <c r="B2268" s="205"/>
      <c r="C2268" s="206"/>
      <c r="D2268" s="196" t="s">
        <v>162</v>
      </c>
      <c r="E2268" s="207" t="s">
        <v>1</v>
      </c>
      <c r="F2268" s="208" t="s">
        <v>585</v>
      </c>
      <c r="G2268" s="206"/>
      <c r="H2268" s="209">
        <v>67.811999999999998</v>
      </c>
      <c r="I2268" s="210"/>
      <c r="J2268" s="206"/>
      <c r="K2268" s="206"/>
      <c r="L2268" s="211"/>
      <c r="M2268" s="212"/>
      <c r="N2268" s="213"/>
      <c r="O2268" s="213"/>
      <c r="P2268" s="213"/>
      <c r="Q2268" s="213"/>
      <c r="R2268" s="213"/>
      <c r="S2268" s="213"/>
      <c r="T2268" s="214"/>
      <c r="AT2268" s="215" t="s">
        <v>162</v>
      </c>
      <c r="AU2268" s="215" t="s">
        <v>84</v>
      </c>
      <c r="AV2268" s="14" t="s">
        <v>84</v>
      </c>
      <c r="AW2268" s="14" t="s">
        <v>32</v>
      </c>
      <c r="AX2268" s="14" t="s">
        <v>77</v>
      </c>
      <c r="AY2268" s="215" t="s">
        <v>150</v>
      </c>
    </row>
    <row r="2269" spans="2:51" s="13" customFormat="1" ht="11.25">
      <c r="B2269" s="194"/>
      <c r="C2269" s="195"/>
      <c r="D2269" s="196" t="s">
        <v>162</v>
      </c>
      <c r="E2269" s="197" t="s">
        <v>1</v>
      </c>
      <c r="F2269" s="198" t="s">
        <v>647</v>
      </c>
      <c r="G2269" s="195"/>
      <c r="H2269" s="197" t="s">
        <v>1</v>
      </c>
      <c r="I2269" s="199"/>
      <c r="J2269" s="195"/>
      <c r="K2269" s="195"/>
      <c r="L2269" s="200"/>
      <c r="M2269" s="201"/>
      <c r="N2269" s="202"/>
      <c r="O2269" s="202"/>
      <c r="P2269" s="202"/>
      <c r="Q2269" s="202"/>
      <c r="R2269" s="202"/>
      <c r="S2269" s="202"/>
      <c r="T2269" s="203"/>
      <c r="AT2269" s="204" t="s">
        <v>162</v>
      </c>
      <c r="AU2269" s="204" t="s">
        <v>84</v>
      </c>
      <c r="AV2269" s="13" t="s">
        <v>82</v>
      </c>
      <c r="AW2269" s="13" t="s">
        <v>32</v>
      </c>
      <c r="AX2269" s="13" t="s">
        <v>77</v>
      </c>
      <c r="AY2269" s="204" t="s">
        <v>150</v>
      </c>
    </row>
    <row r="2270" spans="2:51" s="14" customFormat="1" ht="22.5">
      <c r="B2270" s="205"/>
      <c r="C2270" s="206"/>
      <c r="D2270" s="196" t="s">
        <v>162</v>
      </c>
      <c r="E2270" s="207" t="s">
        <v>1</v>
      </c>
      <c r="F2270" s="208" t="s">
        <v>3159</v>
      </c>
      <c r="G2270" s="206"/>
      <c r="H2270" s="209">
        <v>125.869</v>
      </c>
      <c r="I2270" s="210"/>
      <c r="J2270" s="206"/>
      <c r="K2270" s="206"/>
      <c r="L2270" s="211"/>
      <c r="M2270" s="212"/>
      <c r="N2270" s="213"/>
      <c r="O2270" s="213"/>
      <c r="P2270" s="213"/>
      <c r="Q2270" s="213"/>
      <c r="R2270" s="213"/>
      <c r="S2270" s="213"/>
      <c r="T2270" s="214"/>
      <c r="AT2270" s="215" t="s">
        <v>162</v>
      </c>
      <c r="AU2270" s="215" t="s">
        <v>84</v>
      </c>
      <c r="AV2270" s="14" t="s">
        <v>84</v>
      </c>
      <c r="AW2270" s="14" t="s">
        <v>32</v>
      </c>
      <c r="AX2270" s="14" t="s">
        <v>77</v>
      </c>
      <c r="AY2270" s="215" t="s">
        <v>150</v>
      </c>
    </row>
    <row r="2271" spans="2:51" s="13" customFormat="1" ht="11.25">
      <c r="B2271" s="194"/>
      <c r="C2271" s="195"/>
      <c r="D2271" s="196" t="s">
        <v>162</v>
      </c>
      <c r="E2271" s="197" t="s">
        <v>1</v>
      </c>
      <c r="F2271" s="198" t="s">
        <v>619</v>
      </c>
      <c r="G2271" s="195"/>
      <c r="H2271" s="197" t="s">
        <v>1</v>
      </c>
      <c r="I2271" s="199"/>
      <c r="J2271" s="195"/>
      <c r="K2271" s="195"/>
      <c r="L2271" s="200"/>
      <c r="M2271" s="201"/>
      <c r="N2271" s="202"/>
      <c r="O2271" s="202"/>
      <c r="P2271" s="202"/>
      <c r="Q2271" s="202"/>
      <c r="R2271" s="202"/>
      <c r="S2271" s="202"/>
      <c r="T2271" s="203"/>
      <c r="AT2271" s="204" t="s">
        <v>162</v>
      </c>
      <c r="AU2271" s="204" t="s">
        <v>84</v>
      </c>
      <c r="AV2271" s="13" t="s">
        <v>82</v>
      </c>
      <c r="AW2271" s="13" t="s">
        <v>32</v>
      </c>
      <c r="AX2271" s="13" t="s">
        <v>77</v>
      </c>
      <c r="AY2271" s="204" t="s">
        <v>150</v>
      </c>
    </row>
    <row r="2272" spans="2:51" s="14" customFormat="1" ht="11.25">
      <c r="B2272" s="205"/>
      <c r="C2272" s="206"/>
      <c r="D2272" s="196" t="s">
        <v>162</v>
      </c>
      <c r="E2272" s="207" t="s">
        <v>1</v>
      </c>
      <c r="F2272" s="208" t="s">
        <v>3160</v>
      </c>
      <c r="G2272" s="206"/>
      <c r="H2272" s="209">
        <v>40.042000000000002</v>
      </c>
      <c r="I2272" s="210"/>
      <c r="J2272" s="206"/>
      <c r="K2272" s="206"/>
      <c r="L2272" s="211"/>
      <c r="M2272" s="212"/>
      <c r="N2272" s="213"/>
      <c r="O2272" s="213"/>
      <c r="P2272" s="213"/>
      <c r="Q2272" s="213"/>
      <c r="R2272" s="213"/>
      <c r="S2272" s="213"/>
      <c r="T2272" s="214"/>
      <c r="AT2272" s="215" t="s">
        <v>162</v>
      </c>
      <c r="AU2272" s="215" t="s">
        <v>84</v>
      </c>
      <c r="AV2272" s="14" t="s">
        <v>84</v>
      </c>
      <c r="AW2272" s="14" t="s">
        <v>32</v>
      </c>
      <c r="AX2272" s="14" t="s">
        <v>77</v>
      </c>
      <c r="AY2272" s="215" t="s">
        <v>150</v>
      </c>
    </row>
    <row r="2273" spans="1:65" s="13" customFormat="1" ht="11.25">
      <c r="B2273" s="194"/>
      <c r="C2273" s="195"/>
      <c r="D2273" s="196" t="s">
        <v>162</v>
      </c>
      <c r="E2273" s="197" t="s">
        <v>1</v>
      </c>
      <c r="F2273" s="198" t="s">
        <v>3141</v>
      </c>
      <c r="G2273" s="195"/>
      <c r="H2273" s="197" t="s">
        <v>1</v>
      </c>
      <c r="I2273" s="199"/>
      <c r="J2273" s="195"/>
      <c r="K2273" s="195"/>
      <c r="L2273" s="200"/>
      <c r="M2273" s="201"/>
      <c r="N2273" s="202"/>
      <c r="O2273" s="202"/>
      <c r="P2273" s="202"/>
      <c r="Q2273" s="202"/>
      <c r="R2273" s="202"/>
      <c r="S2273" s="202"/>
      <c r="T2273" s="203"/>
      <c r="AT2273" s="204" t="s">
        <v>162</v>
      </c>
      <c r="AU2273" s="204" t="s">
        <v>84</v>
      </c>
      <c r="AV2273" s="13" t="s">
        <v>82</v>
      </c>
      <c r="AW2273" s="13" t="s">
        <v>32</v>
      </c>
      <c r="AX2273" s="13" t="s">
        <v>77</v>
      </c>
      <c r="AY2273" s="204" t="s">
        <v>150</v>
      </c>
    </row>
    <row r="2274" spans="1:65" s="14" customFormat="1" ht="11.25">
      <c r="B2274" s="205"/>
      <c r="C2274" s="206"/>
      <c r="D2274" s="196" t="s">
        <v>162</v>
      </c>
      <c r="E2274" s="207" t="s">
        <v>1</v>
      </c>
      <c r="F2274" s="208" t="s">
        <v>3142</v>
      </c>
      <c r="G2274" s="206"/>
      <c r="H2274" s="209">
        <v>201.96</v>
      </c>
      <c r="I2274" s="210"/>
      <c r="J2274" s="206"/>
      <c r="K2274" s="206"/>
      <c r="L2274" s="211"/>
      <c r="M2274" s="212"/>
      <c r="N2274" s="213"/>
      <c r="O2274" s="213"/>
      <c r="P2274" s="213"/>
      <c r="Q2274" s="213"/>
      <c r="R2274" s="213"/>
      <c r="S2274" s="213"/>
      <c r="T2274" s="214"/>
      <c r="AT2274" s="215" t="s">
        <v>162</v>
      </c>
      <c r="AU2274" s="215" t="s">
        <v>84</v>
      </c>
      <c r="AV2274" s="14" t="s">
        <v>84</v>
      </c>
      <c r="AW2274" s="14" t="s">
        <v>32</v>
      </c>
      <c r="AX2274" s="14" t="s">
        <v>77</v>
      </c>
      <c r="AY2274" s="215" t="s">
        <v>150</v>
      </c>
    </row>
    <row r="2275" spans="1:65" s="13" customFormat="1" ht="11.25">
      <c r="B2275" s="194"/>
      <c r="C2275" s="195"/>
      <c r="D2275" s="196" t="s">
        <v>162</v>
      </c>
      <c r="E2275" s="197" t="s">
        <v>1</v>
      </c>
      <c r="F2275" s="198" t="s">
        <v>3143</v>
      </c>
      <c r="G2275" s="195"/>
      <c r="H2275" s="197" t="s">
        <v>1</v>
      </c>
      <c r="I2275" s="199"/>
      <c r="J2275" s="195"/>
      <c r="K2275" s="195"/>
      <c r="L2275" s="200"/>
      <c r="M2275" s="201"/>
      <c r="N2275" s="202"/>
      <c r="O2275" s="202"/>
      <c r="P2275" s="202"/>
      <c r="Q2275" s="202"/>
      <c r="R2275" s="202"/>
      <c r="S2275" s="202"/>
      <c r="T2275" s="203"/>
      <c r="AT2275" s="204" t="s">
        <v>162</v>
      </c>
      <c r="AU2275" s="204" t="s">
        <v>84</v>
      </c>
      <c r="AV2275" s="13" t="s">
        <v>82</v>
      </c>
      <c r="AW2275" s="13" t="s">
        <v>32</v>
      </c>
      <c r="AX2275" s="13" t="s">
        <v>77</v>
      </c>
      <c r="AY2275" s="204" t="s">
        <v>150</v>
      </c>
    </row>
    <row r="2276" spans="1:65" s="14" customFormat="1" ht="11.25">
      <c r="B2276" s="205"/>
      <c r="C2276" s="206"/>
      <c r="D2276" s="196" t="s">
        <v>162</v>
      </c>
      <c r="E2276" s="207" t="s">
        <v>1</v>
      </c>
      <c r="F2276" s="208" t="s">
        <v>3144</v>
      </c>
      <c r="G2276" s="206"/>
      <c r="H2276" s="209">
        <v>182.929</v>
      </c>
      <c r="I2276" s="210"/>
      <c r="J2276" s="206"/>
      <c r="K2276" s="206"/>
      <c r="L2276" s="211"/>
      <c r="M2276" s="212"/>
      <c r="N2276" s="213"/>
      <c r="O2276" s="213"/>
      <c r="P2276" s="213"/>
      <c r="Q2276" s="213"/>
      <c r="R2276" s="213"/>
      <c r="S2276" s="213"/>
      <c r="T2276" s="214"/>
      <c r="AT2276" s="215" t="s">
        <v>162</v>
      </c>
      <c r="AU2276" s="215" t="s">
        <v>84</v>
      </c>
      <c r="AV2276" s="14" t="s">
        <v>84</v>
      </c>
      <c r="AW2276" s="14" t="s">
        <v>32</v>
      </c>
      <c r="AX2276" s="14" t="s">
        <v>77</v>
      </c>
      <c r="AY2276" s="215" t="s">
        <v>150</v>
      </c>
    </row>
    <row r="2277" spans="1:65" s="13" customFormat="1" ht="11.25">
      <c r="B2277" s="194"/>
      <c r="C2277" s="195"/>
      <c r="D2277" s="196" t="s">
        <v>162</v>
      </c>
      <c r="E2277" s="197" t="s">
        <v>1</v>
      </c>
      <c r="F2277" s="198" t="s">
        <v>3145</v>
      </c>
      <c r="G2277" s="195"/>
      <c r="H2277" s="197" t="s">
        <v>1</v>
      </c>
      <c r="I2277" s="199"/>
      <c r="J2277" s="195"/>
      <c r="K2277" s="195"/>
      <c r="L2277" s="200"/>
      <c r="M2277" s="201"/>
      <c r="N2277" s="202"/>
      <c r="O2277" s="202"/>
      <c r="P2277" s="202"/>
      <c r="Q2277" s="202"/>
      <c r="R2277" s="202"/>
      <c r="S2277" s="202"/>
      <c r="T2277" s="203"/>
      <c r="AT2277" s="204" t="s">
        <v>162</v>
      </c>
      <c r="AU2277" s="204" t="s">
        <v>84</v>
      </c>
      <c r="AV2277" s="13" t="s">
        <v>82</v>
      </c>
      <c r="AW2277" s="13" t="s">
        <v>32</v>
      </c>
      <c r="AX2277" s="13" t="s">
        <v>77</v>
      </c>
      <c r="AY2277" s="204" t="s">
        <v>150</v>
      </c>
    </row>
    <row r="2278" spans="1:65" s="14" customFormat="1" ht="11.25">
      <c r="B2278" s="205"/>
      <c r="C2278" s="206"/>
      <c r="D2278" s="196" t="s">
        <v>162</v>
      </c>
      <c r="E2278" s="207" t="s">
        <v>1</v>
      </c>
      <c r="F2278" s="208" t="s">
        <v>3161</v>
      </c>
      <c r="G2278" s="206"/>
      <c r="H2278" s="209">
        <v>50.697000000000003</v>
      </c>
      <c r="I2278" s="210"/>
      <c r="J2278" s="206"/>
      <c r="K2278" s="206"/>
      <c r="L2278" s="211"/>
      <c r="M2278" s="212"/>
      <c r="N2278" s="213"/>
      <c r="O2278" s="213"/>
      <c r="P2278" s="213"/>
      <c r="Q2278" s="213"/>
      <c r="R2278" s="213"/>
      <c r="S2278" s="213"/>
      <c r="T2278" s="214"/>
      <c r="AT2278" s="215" t="s">
        <v>162</v>
      </c>
      <c r="AU2278" s="215" t="s">
        <v>84</v>
      </c>
      <c r="AV2278" s="14" t="s">
        <v>84</v>
      </c>
      <c r="AW2278" s="14" t="s">
        <v>32</v>
      </c>
      <c r="AX2278" s="14" t="s">
        <v>77</v>
      </c>
      <c r="AY2278" s="215" t="s">
        <v>150</v>
      </c>
    </row>
    <row r="2279" spans="1:65" s="13" customFormat="1" ht="11.25">
      <c r="B2279" s="194"/>
      <c r="C2279" s="195"/>
      <c r="D2279" s="196" t="s">
        <v>162</v>
      </c>
      <c r="E2279" s="197" t="s">
        <v>1</v>
      </c>
      <c r="F2279" s="198" t="s">
        <v>621</v>
      </c>
      <c r="G2279" s="195"/>
      <c r="H2279" s="197" t="s">
        <v>1</v>
      </c>
      <c r="I2279" s="199"/>
      <c r="J2279" s="195"/>
      <c r="K2279" s="195"/>
      <c r="L2279" s="200"/>
      <c r="M2279" s="201"/>
      <c r="N2279" s="202"/>
      <c r="O2279" s="202"/>
      <c r="P2279" s="202"/>
      <c r="Q2279" s="202"/>
      <c r="R2279" s="202"/>
      <c r="S2279" s="202"/>
      <c r="T2279" s="203"/>
      <c r="AT2279" s="204" t="s">
        <v>162</v>
      </c>
      <c r="AU2279" s="204" t="s">
        <v>84</v>
      </c>
      <c r="AV2279" s="13" t="s">
        <v>82</v>
      </c>
      <c r="AW2279" s="13" t="s">
        <v>32</v>
      </c>
      <c r="AX2279" s="13" t="s">
        <v>77</v>
      </c>
      <c r="AY2279" s="204" t="s">
        <v>150</v>
      </c>
    </row>
    <row r="2280" spans="1:65" s="14" customFormat="1" ht="11.25">
      <c r="B2280" s="205"/>
      <c r="C2280" s="206"/>
      <c r="D2280" s="196" t="s">
        <v>162</v>
      </c>
      <c r="E2280" s="207" t="s">
        <v>1</v>
      </c>
      <c r="F2280" s="208" t="s">
        <v>3162</v>
      </c>
      <c r="G2280" s="206"/>
      <c r="H2280" s="209">
        <v>32.143000000000001</v>
      </c>
      <c r="I2280" s="210"/>
      <c r="J2280" s="206"/>
      <c r="K2280" s="206"/>
      <c r="L2280" s="211"/>
      <c r="M2280" s="212"/>
      <c r="N2280" s="213"/>
      <c r="O2280" s="213"/>
      <c r="P2280" s="213"/>
      <c r="Q2280" s="213"/>
      <c r="R2280" s="213"/>
      <c r="S2280" s="213"/>
      <c r="T2280" s="214"/>
      <c r="AT2280" s="215" t="s">
        <v>162</v>
      </c>
      <c r="AU2280" s="215" t="s">
        <v>84</v>
      </c>
      <c r="AV2280" s="14" t="s">
        <v>84</v>
      </c>
      <c r="AW2280" s="14" t="s">
        <v>32</v>
      </c>
      <c r="AX2280" s="14" t="s">
        <v>77</v>
      </c>
      <c r="AY2280" s="215" t="s">
        <v>150</v>
      </c>
    </row>
    <row r="2281" spans="1:65" s="15" customFormat="1" ht="11.25">
      <c r="B2281" s="216"/>
      <c r="C2281" s="217"/>
      <c r="D2281" s="196" t="s">
        <v>162</v>
      </c>
      <c r="E2281" s="218" t="s">
        <v>1</v>
      </c>
      <c r="F2281" s="219" t="s">
        <v>166</v>
      </c>
      <c r="G2281" s="217"/>
      <c r="H2281" s="220">
        <v>1056.73</v>
      </c>
      <c r="I2281" s="221"/>
      <c r="J2281" s="217"/>
      <c r="K2281" s="217"/>
      <c r="L2281" s="222"/>
      <c r="M2281" s="223"/>
      <c r="N2281" s="224"/>
      <c r="O2281" s="224"/>
      <c r="P2281" s="224"/>
      <c r="Q2281" s="224"/>
      <c r="R2281" s="224"/>
      <c r="S2281" s="224"/>
      <c r="T2281" s="225"/>
      <c r="AT2281" s="226" t="s">
        <v>162</v>
      </c>
      <c r="AU2281" s="226" t="s">
        <v>84</v>
      </c>
      <c r="AV2281" s="15" t="s">
        <v>157</v>
      </c>
      <c r="AW2281" s="15" t="s">
        <v>32</v>
      </c>
      <c r="AX2281" s="15" t="s">
        <v>82</v>
      </c>
      <c r="AY2281" s="226" t="s">
        <v>150</v>
      </c>
    </row>
    <row r="2282" spans="1:65" s="2" customFormat="1" ht="33" customHeight="1">
      <c r="A2282" s="34"/>
      <c r="B2282" s="35"/>
      <c r="C2282" s="181" t="s">
        <v>3163</v>
      </c>
      <c r="D2282" s="181" t="s">
        <v>152</v>
      </c>
      <c r="E2282" s="182" t="s">
        <v>3164</v>
      </c>
      <c r="F2282" s="183" t="s">
        <v>3165</v>
      </c>
      <c r="G2282" s="184" t="s">
        <v>155</v>
      </c>
      <c r="H2282" s="185">
        <v>659.25199999999995</v>
      </c>
      <c r="I2282" s="186"/>
      <c r="J2282" s="187">
        <f>ROUND(I2282*H2282,2)</f>
        <v>0</v>
      </c>
      <c r="K2282" s="183" t="s">
        <v>156</v>
      </c>
      <c r="L2282" s="39"/>
      <c r="M2282" s="188" t="s">
        <v>1</v>
      </c>
      <c r="N2282" s="189" t="s">
        <v>42</v>
      </c>
      <c r="O2282" s="71"/>
      <c r="P2282" s="190">
        <f>O2282*H2282</f>
        <v>0</v>
      </c>
      <c r="Q2282" s="190">
        <v>2.1000000000000001E-4</v>
      </c>
      <c r="R2282" s="190">
        <f>Q2282*H2282</f>
        <v>0.13844292</v>
      </c>
      <c r="S2282" s="190">
        <v>0</v>
      </c>
      <c r="T2282" s="191">
        <f>S2282*H2282</f>
        <v>0</v>
      </c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R2282" s="192" t="s">
        <v>234</v>
      </c>
      <c r="AT2282" s="192" t="s">
        <v>152</v>
      </c>
      <c r="AU2282" s="192" t="s">
        <v>84</v>
      </c>
      <c r="AY2282" s="17" t="s">
        <v>150</v>
      </c>
      <c r="BE2282" s="193">
        <f>IF(N2282="základní",J2282,0)</f>
        <v>0</v>
      </c>
      <c r="BF2282" s="193">
        <f>IF(N2282="snížená",J2282,0)</f>
        <v>0</v>
      </c>
      <c r="BG2282" s="193">
        <f>IF(N2282="zákl. přenesená",J2282,0)</f>
        <v>0</v>
      </c>
      <c r="BH2282" s="193">
        <f>IF(N2282="sníž. přenesená",J2282,0)</f>
        <v>0</v>
      </c>
      <c r="BI2282" s="193">
        <f>IF(N2282="nulová",J2282,0)</f>
        <v>0</v>
      </c>
      <c r="BJ2282" s="17" t="s">
        <v>82</v>
      </c>
      <c r="BK2282" s="193">
        <f>ROUND(I2282*H2282,2)</f>
        <v>0</v>
      </c>
      <c r="BL2282" s="17" t="s">
        <v>234</v>
      </c>
      <c r="BM2282" s="192" t="s">
        <v>3166</v>
      </c>
    </row>
    <row r="2283" spans="1:65" s="13" customFormat="1" ht="11.25">
      <c r="B2283" s="194"/>
      <c r="C2283" s="195"/>
      <c r="D2283" s="196" t="s">
        <v>162</v>
      </c>
      <c r="E2283" s="197" t="s">
        <v>1</v>
      </c>
      <c r="F2283" s="198" t="s">
        <v>589</v>
      </c>
      <c r="G2283" s="195"/>
      <c r="H2283" s="197" t="s">
        <v>1</v>
      </c>
      <c r="I2283" s="199"/>
      <c r="J2283" s="195"/>
      <c r="K2283" s="195"/>
      <c r="L2283" s="200"/>
      <c r="M2283" s="201"/>
      <c r="N2283" s="202"/>
      <c r="O2283" s="202"/>
      <c r="P2283" s="202"/>
      <c r="Q2283" s="202"/>
      <c r="R2283" s="202"/>
      <c r="S2283" s="202"/>
      <c r="T2283" s="203"/>
      <c r="AT2283" s="204" t="s">
        <v>162</v>
      </c>
      <c r="AU2283" s="204" t="s">
        <v>84</v>
      </c>
      <c r="AV2283" s="13" t="s">
        <v>82</v>
      </c>
      <c r="AW2283" s="13" t="s">
        <v>32</v>
      </c>
      <c r="AX2283" s="13" t="s">
        <v>77</v>
      </c>
      <c r="AY2283" s="204" t="s">
        <v>150</v>
      </c>
    </row>
    <row r="2284" spans="1:65" s="14" customFormat="1" ht="11.25">
      <c r="B2284" s="205"/>
      <c r="C2284" s="206"/>
      <c r="D2284" s="196" t="s">
        <v>162</v>
      </c>
      <c r="E2284" s="207" t="s">
        <v>1</v>
      </c>
      <c r="F2284" s="208" t="s">
        <v>590</v>
      </c>
      <c r="G2284" s="206"/>
      <c r="H2284" s="209">
        <v>375.28399999999999</v>
      </c>
      <c r="I2284" s="210"/>
      <c r="J2284" s="206"/>
      <c r="K2284" s="206"/>
      <c r="L2284" s="211"/>
      <c r="M2284" s="212"/>
      <c r="N2284" s="213"/>
      <c r="O2284" s="213"/>
      <c r="P2284" s="213"/>
      <c r="Q2284" s="213"/>
      <c r="R2284" s="213"/>
      <c r="S2284" s="213"/>
      <c r="T2284" s="214"/>
      <c r="AT2284" s="215" t="s">
        <v>162</v>
      </c>
      <c r="AU2284" s="215" t="s">
        <v>84</v>
      </c>
      <c r="AV2284" s="14" t="s">
        <v>84</v>
      </c>
      <c r="AW2284" s="14" t="s">
        <v>32</v>
      </c>
      <c r="AX2284" s="14" t="s">
        <v>77</v>
      </c>
      <c r="AY2284" s="215" t="s">
        <v>150</v>
      </c>
    </row>
    <row r="2285" spans="1:65" s="13" customFormat="1" ht="11.25">
      <c r="B2285" s="194"/>
      <c r="C2285" s="195"/>
      <c r="D2285" s="196" t="s">
        <v>162</v>
      </c>
      <c r="E2285" s="197" t="s">
        <v>1</v>
      </c>
      <c r="F2285" s="198" t="s">
        <v>591</v>
      </c>
      <c r="G2285" s="195"/>
      <c r="H2285" s="197" t="s">
        <v>1</v>
      </c>
      <c r="I2285" s="199"/>
      <c r="J2285" s="195"/>
      <c r="K2285" s="195"/>
      <c r="L2285" s="200"/>
      <c r="M2285" s="201"/>
      <c r="N2285" s="202"/>
      <c r="O2285" s="202"/>
      <c r="P2285" s="202"/>
      <c r="Q2285" s="202"/>
      <c r="R2285" s="202"/>
      <c r="S2285" s="202"/>
      <c r="T2285" s="203"/>
      <c r="AT2285" s="204" t="s">
        <v>162</v>
      </c>
      <c r="AU2285" s="204" t="s">
        <v>84</v>
      </c>
      <c r="AV2285" s="13" t="s">
        <v>82</v>
      </c>
      <c r="AW2285" s="13" t="s">
        <v>32</v>
      </c>
      <c r="AX2285" s="13" t="s">
        <v>77</v>
      </c>
      <c r="AY2285" s="204" t="s">
        <v>150</v>
      </c>
    </row>
    <row r="2286" spans="1:65" s="14" customFormat="1" ht="11.25">
      <c r="B2286" s="205"/>
      <c r="C2286" s="206"/>
      <c r="D2286" s="196" t="s">
        <v>162</v>
      </c>
      <c r="E2286" s="207" t="s">
        <v>1</v>
      </c>
      <c r="F2286" s="208" t="s">
        <v>592</v>
      </c>
      <c r="G2286" s="206"/>
      <c r="H2286" s="209">
        <v>113.878</v>
      </c>
      <c r="I2286" s="210"/>
      <c r="J2286" s="206"/>
      <c r="K2286" s="206"/>
      <c r="L2286" s="211"/>
      <c r="M2286" s="212"/>
      <c r="N2286" s="213"/>
      <c r="O2286" s="213"/>
      <c r="P2286" s="213"/>
      <c r="Q2286" s="213"/>
      <c r="R2286" s="213"/>
      <c r="S2286" s="213"/>
      <c r="T2286" s="214"/>
      <c r="AT2286" s="215" t="s">
        <v>162</v>
      </c>
      <c r="AU2286" s="215" t="s">
        <v>84</v>
      </c>
      <c r="AV2286" s="14" t="s">
        <v>84</v>
      </c>
      <c r="AW2286" s="14" t="s">
        <v>32</v>
      </c>
      <c r="AX2286" s="14" t="s">
        <v>77</v>
      </c>
      <c r="AY2286" s="215" t="s">
        <v>150</v>
      </c>
    </row>
    <row r="2287" spans="1:65" s="13" customFormat="1" ht="11.25">
      <c r="B2287" s="194"/>
      <c r="C2287" s="195"/>
      <c r="D2287" s="196" t="s">
        <v>162</v>
      </c>
      <c r="E2287" s="197" t="s">
        <v>1</v>
      </c>
      <c r="F2287" s="198" t="s">
        <v>593</v>
      </c>
      <c r="G2287" s="195"/>
      <c r="H2287" s="197" t="s">
        <v>1</v>
      </c>
      <c r="I2287" s="199"/>
      <c r="J2287" s="195"/>
      <c r="K2287" s="195"/>
      <c r="L2287" s="200"/>
      <c r="M2287" s="201"/>
      <c r="N2287" s="202"/>
      <c r="O2287" s="202"/>
      <c r="P2287" s="202"/>
      <c r="Q2287" s="202"/>
      <c r="R2287" s="202"/>
      <c r="S2287" s="202"/>
      <c r="T2287" s="203"/>
      <c r="AT2287" s="204" t="s">
        <v>162</v>
      </c>
      <c r="AU2287" s="204" t="s">
        <v>84</v>
      </c>
      <c r="AV2287" s="13" t="s">
        <v>82</v>
      </c>
      <c r="AW2287" s="13" t="s">
        <v>32</v>
      </c>
      <c r="AX2287" s="13" t="s">
        <v>77</v>
      </c>
      <c r="AY2287" s="204" t="s">
        <v>150</v>
      </c>
    </row>
    <row r="2288" spans="1:65" s="14" customFormat="1" ht="11.25">
      <c r="B2288" s="205"/>
      <c r="C2288" s="206"/>
      <c r="D2288" s="196" t="s">
        <v>162</v>
      </c>
      <c r="E2288" s="207" t="s">
        <v>1</v>
      </c>
      <c r="F2288" s="208" t="s">
        <v>594</v>
      </c>
      <c r="G2288" s="206"/>
      <c r="H2288" s="209">
        <v>51.37</v>
      </c>
      <c r="I2288" s="210"/>
      <c r="J2288" s="206"/>
      <c r="K2288" s="206"/>
      <c r="L2288" s="211"/>
      <c r="M2288" s="212"/>
      <c r="N2288" s="213"/>
      <c r="O2288" s="213"/>
      <c r="P2288" s="213"/>
      <c r="Q2288" s="213"/>
      <c r="R2288" s="213"/>
      <c r="S2288" s="213"/>
      <c r="T2288" s="214"/>
      <c r="AT2288" s="215" t="s">
        <v>162</v>
      </c>
      <c r="AU2288" s="215" t="s">
        <v>84</v>
      </c>
      <c r="AV2288" s="14" t="s">
        <v>84</v>
      </c>
      <c r="AW2288" s="14" t="s">
        <v>32</v>
      </c>
      <c r="AX2288" s="14" t="s">
        <v>77</v>
      </c>
      <c r="AY2288" s="215" t="s">
        <v>150</v>
      </c>
    </row>
    <row r="2289" spans="1:65" s="13" customFormat="1" ht="11.25">
      <c r="B2289" s="194"/>
      <c r="C2289" s="195"/>
      <c r="D2289" s="196" t="s">
        <v>162</v>
      </c>
      <c r="E2289" s="197" t="s">
        <v>1</v>
      </c>
      <c r="F2289" s="198" t="s">
        <v>595</v>
      </c>
      <c r="G2289" s="195"/>
      <c r="H2289" s="197" t="s">
        <v>1</v>
      </c>
      <c r="I2289" s="199"/>
      <c r="J2289" s="195"/>
      <c r="K2289" s="195"/>
      <c r="L2289" s="200"/>
      <c r="M2289" s="201"/>
      <c r="N2289" s="202"/>
      <c r="O2289" s="202"/>
      <c r="P2289" s="202"/>
      <c r="Q2289" s="202"/>
      <c r="R2289" s="202"/>
      <c r="S2289" s="202"/>
      <c r="T2289" s="203"/>
      <c r="AT2289" s="204" t="s">
        <v>162</v>
      </c>
      <c r="AU2289" s="204" t="s">
        <v>84</v>
      </c>
      <c r="AV2289" s="13" t="s">
        <v>82</v>
      </c>
      <c r="AW2289" s="13" t="s">
        <v>32</v>
      </c>
      <c r="AX2289" s="13" t="s">
        <v>77</v>
      </c>
      <c r="AY2289" s="204" t="s">
        <v>150</v>
      </c>
    </row>
    <row r="2290" spans="1:65" s="14" customFormat="1" ht="11.25">
      <c r="B2290" s="205"/>
      <c r="C2290" s="206"/>
      <c r="D2290" s="196" t="s">
        <v>162</v>
      </c>
      <c r="E2290" s="207" t="s">
        <v>1</v>
      </c>
      <c r="F2290" s="208" t="s">
        <v>596</v>
      </c>
      <c r="G2290" s="206"/>
      <c r="H2290" s="209">
        <v>118.72</v>
      </c>
      <c r="I2290" s="210"/>
      <c r="J2290" s="206"/>
      <c r="K2290" s="206"/>
      <c r="L2290" s="211"/>
      <c r="M2290" s="212"/>
      <c r="N2290" s="213"/>
      <c r="O2290" s="213"/>
      <c r="P2290" s="213"/>
      <c r="Q2290" s="213"/>
      <c r="R2290" s="213"/>
      <c r="S2290" s="213"/>
      <c r="T2290" s="214"/>
      <c r="AT2290" s="215" t="s">
        <v>162</v>
      </c>
      <c r="AU2290" s="215" t="s">
        <v>84</v>
      </c>
      <c r="AV2290" s="14" t="s">
        <v>84</v>
      </c>
      <c r="AW2290" s="14" t="s">
        <v>32</v>
      </c>
      <c r="AX2290" s="14" t="s">
        <v>77</v>
      </c>
      <c r="AY2290" s="215" t="s">
        <v>150</v>
      </c>
    </row>
    <row r="2291" spans="1:65" s="15" customFormat="1" ht="11.25">
      <c r="B2291" s="216"/>
      <c r="C2291" s="217"/>
      <c r="D2291" s="196" t="s">
        <v>162</v>
      </c>
      <c r="E2291" s="218" t="s">
        <v>1</v>
      </c>
      <c r="F2291" s="219" t="s">
        <v>166</v>
      </c>
      <c r="G2291" s="217"/>
      <c r="H2291" s="220">
        <v>659.25199999999995</v>
      </c>
      <c r="I2291" s="221"/>
      <c r="J2291" s="217"/>
      <c r="K2291" s="217"/>
      <c r="L2291" s="222"/>
      <c r="M2291" s="223"/>
      <c r="N2291" s="224"/>
      <c r="O2291" s="224"/>
      <c r="P2291" s="224"/>
      <c r="Q2291" s="224"/>
      <c r="R2291" s="224"/>
      <c r="S2291" s="224"/>
      <c r="T2291" s="225"/>
      <c r="AT2291" s="226" t="s">
        <v>162</v>
      </c>
      <c r="AU2291" s="226" t="s">
        <v>84</v>
      </c>
      <c r="AV2291" s="15" t="s">
        <v>157</v>
      </c>
      <c r="AW2291" s="15" t="s">
        <v>32</v>
      </c>
      <c r="AX2291" s="15" t="s">
        <v>82</v>
      </c>
      <c r="AY2291" s="226" t="s">
        <v>150</v>
      </c>
    </row>
    <row r="2292" spans="1:65" s="2" customFormat="1" ht="33" customHeight="1">
      <c r="A2292" s="34"/>
      <c r="B2292" s="35"/>
      <c r="C2292" s="181" t="s">
        <v>3167</v>
      </c>
      <c r="D2292" s="181" t="s">
        <v>152</v>
      </c>
      <c r="E2292" s="182" t="s">
        <v>3168</v>
      </c>
      <c r="F2292" s="183" t="s">
        <v>3169</v>
      </c>
      <c r="G2292" s="184" t="s">
        <v>155</v>
      </c>
      <c r="H2292" s="185">
        <v>1056.73</v>
      </c>
      <c r="I2292" s="186"/>
      <c r="J2292" s="187">
        <f>ROUND(I2292*H2292,2)</f>
        <v>0</v>
      </c>
      <c r="K2292" s="183" t="s">
        <v>156</v>
      </c>
      <c r="L2292" s="39"/>
      <c r="M2292" s="188" t="s">
        <v>1</v>
      </c>
      <c r="N2292" s="189" t="s">
        <v>42</v>
      </c>
      <c r="O2292" s="71"/>
      <c r="P2292" s="190">
        <f>O2292*H2292</f>
        <v>0</v>
      </c>
      <c r="Q2292" s="190">
        <v>2.9999999999999997E-4</v>
      </c>
      <c r="R2292" s="190">
        <f>Q2292*H2292</f>
        <v>0.317019</v>
      </c>
      <c r="S2292" s="190">
        <v>0</v>
      </c>
      <c r="T2292" s="191">
        <f>S2292*H2292</f>
        <v>0</v>
      </c>
      <c r="U2292" s="34"/>
      <c r="V2292" s="34"/>
      <c r="W2292" s="34"/>
      <c r="X2292" s="34"/>
      <c r="Y2292" s="34"/>
      <c r="Z2292" s="34"/>
      <c r="AA2292" s="34"/>
      <c r="AB2292" s="34"/>
      <c r="AC2292" s="34"/>
      <c r="AD2292" s="34"/>
      <c r="AE2292" s="34"/>
      <c r="AR2292" s="192" t="s">
        <v>234</v>
      </c>
      <c r="AT2292" s="192" t="s">
        <v>152</v>
      </c>
      <c r="AU2292" s="192" t="s">
        <v>84</v>
      </c>
      <c r="AY2292" s="17" t="s">
        <v>150</v>
      </c>
      <c r="BE2292" s="193">
        <f>IF(N2292="základní",J2292,0)</f>
        <v>0</v>
      </c>
      <c r="BF2292" s="193">
        <f>IF(N2292="snížená",J2292,0)</f>
        <v>0</v>
      </c>
      <c r="BG2292" s="193">
        <f>IF(N2292="zákl. přenesená",J2292,0)</f>
        <v>0</v>
      </c>
      <c r="BH2292" s="193">
        <f>IF(N2292="sníž. přenesená",J2292,0)</f>
        <v>0</v>
      </c>
      <c r="BI2292" s="193">
        <f>IF(N2292="nulová",J2292,0)</f>
        <v>0</v>
      </c>
      <c r="BJ2292" s="17" t="s">
        <v>82</v>
      </c>
      <c r="BK2292" s="193">
        <f>ROUND(I2292*H2292,2)</f>
        <v>0</v>
      </c>
      <c r="BL2292" s="17" t="s">
        <v>234</v>
      </c>
      <c r="BM2292" s="192" t="s">
        <v>3170</v>
      </c>
    </row>
    <row r="2293" spans="1:65" s="13" customFormat="1" ht="11.25">
      <c r="B2293" s="194"/>
      <c r="C2293" s="195"/>
      <c r="D2293" s="196" t="s">
        <v>162</v>
      </c>
      <c r="E2293" s="197" t="s">
        <v>1</v>
      </c>
      <c r="F2293" s="198" t="s">
        <v>903</v>
      </c>
      <c r="G2293" s="195"/>
      <c r="H2293" s="197" t="s">
        <v>1</v>
      </c>
      <c r="I2293" s="199"/>
      <c r="J2293" s="195"/>
      <c r="K2293" s="195"/>
      <c r="L2293" s="200"/>
      <c r="M2293" s="201"/>
      <c r="N2293" s="202"/>
      <c r="O2293" s="202"/>
      <c r="P2293" s="202"/>
      <c r="Q2293" s="202"/>
      <c r="R2293" s="202"/>
      <c r="S2293" s="202"/>
      <c r="T2293" s="203"/>
      <c r="AT2293" s="204" t="s">
        <v>162</v>
      </c>
      <c r="AU2293" s="204" t="s">
        <v>84</v>
      </c>
      <c r="AV2293" s="13" t="s">
        <v>82</v>
      </c>
      <c r="AW2293" s="13" t="s">
        <v>32</v>
      </c>
      <c r="AX2293" s="13" t="s">
        <v>77</v>
      </c>
      <c r="AY2293" s="204" t="s">
        <v>150</v>
      </c>
    </row>
    <row r="2294" spans="1:65" s="14" customFormat="1" ht="11.25">
      <c r="B2294" s="205"/>
      <c r="C2294" s="206"/>
      <c r="D2294" s="196" t="s">
        <v>162</v>
      </c>
      <c r="E2294" s="207" t="s">
        <v>1</v>
      </c>
      <c r="F2294" s="208" t="s">
        <v>3132</v>
      </c>
      <c r="G2294" s="206"/>
      <c r="H2294" s="209">
        <v>63.99</v>
      </c>
      <c r="I2294" s="210"/>
      <c r="J2294" s="206"/>
      <c r="K2294" s="206"/>
      <c r="L2294" s="211"/>
      <c r="M2294" s="212"/>
      <c r="N2294" s="213"/>
      <c r="O2294" s="213"/>
      <c r="P2294" s="213"/>
      <c r="Q2294" s="213"/>
      <c r="R2294" s="213"/>
      <c r="S2294" s="213"/>
      <c r="T2294" s="214"/>
      <c r="AT2294" s="215" t="s">
        <v>162</v>
      </c>
      <c r="AU2294" s="215" t="s">
        <v>84</v>
      </c>
      <c r="AV2294" s="14" t="s">
        <v>84</v>
      </c>
      <c r="AW2294" s="14" t="s">
        <v>32</v>
      </c>
      <c r="AX2294" s="14" t="s">
        <v>77</v>
      </c>
      <c r="AY2294" s="215" t="s">
        <v>150</v>
      </c>
    </row>
    <row r="2295" spans="1:65" s="13" customFormat="1" ht="11.25">
      <c r="B2295" s="194"/>
      <c r="C2295" s="195"/>
      <c r="D2295" s="196" t="s">
        <v>162</v>
      </c>
      <c r="E2295" s="197" t="s">
        <v>1</v>
      </c>
      <c r="F2295" s="198" t="s">
        <v>905</v>
      </c>
      <c r="G2295" s="195"/>
      <c r="H2295" s="197" t="s">
        <v>1</v>
      </c>
      <c r="I2295" s="199"/>
      <c r="J2295" s="195"/>
      <c r="K2295" s="195"/>
      <c r="L2295" s="200"/>
      <c r="M2295" s="201"/>
      <c r="N2295" s="202"/>
      <c r="O2295" s="202"/>
      <c r="P2295" s="202"/>
      <c r="Q2295" s="202"/>
      <c r="R2295" s="202"/>
      <c r="S2295" s="202"/>
      <c r="T2295" s="203"/>
      <c r="AT2295" s="204" t="s">
        <v>162</v>
      </c>
      <c r="AU2295" s="204" t="s">
        <v>84</v>
      </c>
      <c r="AV2295" s="13" t="s">
        <v>82</v>
      </c>
      <c r="AW2295" s="13" t="s">
        <v>32</v>
      </c>
      <c r="AX2295" s="13" t="s">
        <v>77</v>
      </c>
      <c r="AY2295" s="204" t="s">
        <v>150</v>
      </c>
    </row>
    <row r="2296" spans="1:65" s="14" customFormat="1" ht="11.25">
      <c r="B2296" s="205"/>
      <c r="C2296" s="206"/>
      <c r="D2296" s="196" t="s">
        <v>162</v>
      </c>
      <c r="E2296" s="207" t="s">
        <v>1</v>
      </c>
      <c r="F2296" s="208" t="s">
        <v>3133</v>
      </c>
      <c r="G2296" s="206"/>
      <c r="H2296" s="209">
        <v>88.832999999999998</v>
      </c>
      <c r="I2296" s="210"/>
      <c r="J2296" s="206"/>
      <c r="K2296" s="206"/>
      <c r="L2296" s="211"/>
      <c r="M2296" s="212"/>
      <c r="N2296" s="213"/>
      <c r="O2296" s="213"/>
      <c r="P2296" s="213"/>
      <c r="Q2296" s="213"/>
      <c r="R2296" s="213"/>
      <c r="S2296" s="213"/>
      <c r="T2296" s="214"/>
      <c r="AT2296" s="215" t="s">
        <v>162</v>
      </c>
      <c r="AU2296" s="215" t="s">
        <v>84</v>
      </c>
      <c r="AV2296" s="14" t="s">
        <v>84</v>
      </c>
      <c r="AW2296" s="14" t="s">
        <v>32</v>
      </c>
      <c r="AX2296" s="14" t="s">
        <v>77</v>
      </c>
      <c r="AY2296" s="215" t="s">
        <v>150</v>
      </c>
    </row>
    <row r="2297" spans="1:65" s="13" customFormat="1" ht="11.25">
      <c r="B2297" s="194"/>
      <c r="C2297" s="195"/>
      <c r="D2297" s="196" t="s">
        <v>162</v>
      </c>
      <c r="E2297" s="197" t="s">
        <v>1</v>
      </c>
      <c r="F2297" s="198" t="s">
        <v>3134</v>
      </c>
      <c r="G2297" s="195"/>
      <c r="H2297" s="197" t="s">
        <v>1</v>
      </c>
      <c r="I2297" s="199"/>
      <c r="J2297" s="195"/>
      <c r="K2297" s="195"/>
      <c r="L2297" s="200"/>
      <c r="M2297" s="201"/>
      <c r="N2297" s="202"/>
      <c r="O2297" s="202"/>
      <c r="P2297" s="202"/>
      <c r="Q2297" s="202"/>
      <c r="R2297" s="202"/>
      <c r="S2297" s="202"/>
      <c r="T2297" s="203"/>
      <c r="AT2297" s="204" t="s">
        <v>162</v>
      </c>
      <c r="AU2297" s="204" t="s">
        <v>84</v>
      </c>
      <c r="AV2297" s="13" t="s">
        <v>82</v>
      </c>
      <c r="AW2297" s="13" t="s">
        <v>32</v>
      </c>
      <c r="AX2297" s="13" t="s">
        <v>77</v>
      </c>
      <c r="AY2297" s="204" t="s">
        <v>150</v>
      </c>
    </row>
    <row r="2298" spans="1:65" s="14" customFormat="1" ht="11.25">
      <c r="B2298" s="205"/>
      <c r="C2298" s="206"/>
      <c r="D2298" s="196" t="s">
        <v>162</v>
      </c>
      <c r="E2298" s="207" t="s">
        <v>1</v>
      </c>
      <c r="F2298" s="208" t="s">
        <v>3135</v>
      </c>
      <c r="G2298" s="206"/>
      <c r="H2298" s="209">
        <v>7</v>
      </c>
      <c r="I2298" s="210"/>
      <c r="J2298" s="206"/>
      <c r="K2298" s="206"/>
      <c r="L2298" s="211"/>
      <c r="M2298" s="212"/>
      <c r="N2298" s="213"/>
      <c r="O2298" s="213"/>
      <c r="P2298" s="213"/>
      <c r="Q2298" s="213"/>
      <c r="R2298" s="213"/>
      <c r="S2298" s="213"/>
      <c r="T2298" s="214"/>
      <c r="AT2298" s="215" t="s">
        <v>162</v>
      </c>
      <c r="AU2298" s="215" t="s">
        <v>84</v>
      </c>
      <c r="AV2298" s="14" t="s">
        <v>84</v>
      </c>
      <c r="AW2298" s="14" t="s">
        <v>32</v>
      </c>
      <c r="AX2298" s="14" t="s">
        <v>77</v>
      </c>
      <c r="AY2298" s="215" t="s">
        <v>150</v>
      </c>
    </row>
    <row r="2299" spans="1:65" s="13" customFormat="1" ht="11.25">
      <c r="B2299" s="194"/>
      <c r="C2299" s="195"/>
      <c r="D2299" s="196" t="s">
        <v>162</v>
      </c>
      <c r="E2299" s="197" t="s">
        <v>1</v>
      </c>
      <c r="F2299" s="198" t="s">
        <v>907</v>
      </c>
      <c r="G2299" s="195"/>
      <c r="H2299" s="197" t="s">
        <v>1</v>
      </c>
      <c r="I2299" s="199"/>
      <c r="J2299" s="195"/>
      <c r="K2299" s="195"/>
      <c r="L2299" s="200"/>
      <c r="M2299" s="201"/>
      <c r="N2299" s="202"/>
      <c r="O2299" s="202"/>
      <c r="P2299" s="202"/>
      <c r="Q2299" s="202"/>
      <c r="R2299" s="202"/>
      <c r="S2299" s="202"/>
      <c r="T2299" s="203"/>
      <c r="AT2299" s="204" t="s">
        <v>162</v>
      </c>
      <c r="AU2299" s="204" t="s">
        <v>84</v>
      </c>
      <c r="AV2299" s="13" t="s">
        <v>82</v>
      </c>
      <c r="AW2299" s="13" t="s">
        <v>32</v>
      </c>
      <c r="AX2299" s="13" t="s">
        <v>77</v>
      </c>
      <c r="AY2299" s="204" t="s">
        <v>150</v>
      </c>
    </row>
    <row r="2300" spans="1:65" s="14" customFormat="1" ht="11.25">
      <c r="B2300" s="205"/>
      <c r="C2300" s="206"/>
      <c r="D2300" s="196" t="s">
        <v>162</v>
      </c>
      <c r="E2300" s="207" t="s">
        <v>1</v>
      </c>
      <c r="F2300" s="208" t="s">
        <v>3157</v>
      </c>
      <c r="G2300" s="206"/>
      <c r="H2300" s="209">
        <v>66.948999999999998</v>
      </c>
      <c r="I2300" s="210"/>
      <c r="J2300" s="206"/>
      <c r="K2300" s="206"/>
      <c r="L2300" s="211"/>
      <c r="M2300" s="212"/>
      <c r="N2300" s="213"/>
      <c r="O2300" s="213"/>
      <c r="P2300" s="213"/>
      <c r="Q2300" s="213"/>
      <c r="R2300" s="213"/>
      <c r="S2300" s="213"/>
      <c r="T2300" s="214"/>
      <c r="AT2300" s="215" t="s">
        <v>162</v>
      </c>
      <c r="AU2300" s="215" t="s">
        <v>84</v>
      </c>
      <c r="AV2300" s="14" t="s">
        <v>84</v>
      </c>
      <c r="AW2300" s="14" t="s">
        <v>32</v>
      </c>
      <c r="AX2300" s="14" t="s">
        <v>77</v>
      </c>
      <c r="AY2300" s="215" t="s">
        <v>150</v>
      </c>
    </row>
    <row r="2301" spans="1:65" s="13" customFormat="1" ht="11.25">
      <c r="B2301" s="194"/>
      <c r="C2301" s="195"/>
      <c r="D2301" s="196" t="s">
        <v>162</v>
      </c>
      <c r="E2301" s="197" t="s">
        <v>1</v>
      </c>
      <c r="F2301" s="198" t="s">
        <v>909</v>
      </c>
      <c r="G2301" s="195"/>
      <c r="H2301" s="197" t="s">
        <v>1</v>
      </c>
      <c r="I2301" s="199"/>
      <c r="J2301" s="195"/>
      <c r="K2301" s="195"/>
      <c r="L2301" s="200"/>
      <c r="M2301" s="201"/>
      <c r="N2301" s="202"/>
      <c r="O2301" s="202"/>
      <c r="P2301" s="202"/>
      <c r="Q2301" s="202"/>
      <c r="R2301" s="202"/>
      <c r="S2301" s="202"/>
      <c r="T2301" s="203"/>
      <c r="AT2301" s="204" t="s">
        <v>162</v>
      </c>
      <c r="AU2301" s="204" t="s">
        <v>84</v>
      </c>
      <c r="AV2301" s="13" t="s">
        <v>82</v>
      </c>
      <c r="AW2301" s="13" t="s">
        <v>32</v>
      </c>
      <c r="AX2301" s="13" t="s">
        <v>77</v>
      </c>
      <c r="AY2301" s="204" t="s">
        <v>150</v>
      </c>
    </row>
    <row r="2302" spans="1:65" s="14" customFormat="1" ht="11.25">
      <c r="B2302" s="205"/>
      <c r="C2302" s="206"/>
      <c r="D2302" s="196" t="s">
        <v>162</v>
      </c>
      <c r="E2302" s="207" t="s">
        <v>1</v>
      </c>
      <c r="F2302" s="208" t="s">
        <v>3137</v>
      </c>
      <c r="G2302" s="206"/>
      <c r="H2302" s="209">
        <v>93.171999999999997</v>
      </c>
      <c r="I2302" s="210"/>
      <c r="J2302" s="206"/>
      <c r="K2302" s="206"/>
      <c r="L2302" s="211"/>
      <c r="M2302" s="212"/>
      <c r="N2302" s="213"/>
      <c r="O2302" s="213"/>
      <c r="P2302" s="213"/>
      <c r="Q2302" s="213"/>
      <c r="R2302" s="213"/>
      <c r="S2302" s="213"/>
      <c r="T2302" s="214"/>
      <c r="AT2302" s="215" t="s">
        <v>162</v>
      </c>
      <c r="AU2302" s="215" t="s">
        <v>84</v>
      </c>
      <c r="AV2302" s="14" t="s">
        <v>84</v>
      </c>
      <c r="AW2302" s="14" t="s">
        <v>32</v>
      </c>
      <c r="AX2302" s="14" t="s">
        <v>77</v>
      </c>
      <c r="AY2302" s="215" t="s">
        <v>150</v>
      </c>
    </row>
    <row r="2303" spans="1:65" s="13" customFormat="1" ht="11.25">
      <c r="B2303" s="194"/>
      <c r="C2303" s="195"/>
      <c r="D2303" s="196" t="s">
        <v>162</v>
      </c>
      <c r="E2303" s="197" t="s">
        <v>1</v>
      </c>
      <c r="F2303" s="198" t="s">
        <v>911</v>
      </c>
      <c r="G2303" s="195"/>
      <c r="H2303" s="197" t="s">
        <v>1</v>
      </c>
      <c r="I2303" s="199"/>
      <c r="J2303" s="195"/>
      <c r="K2303" s="195"/>
      <c r="L2303" s="200"/>
      <c r="M2303" s="201"/>
      <c r="N2303" s="202"/>
      <c r="O2303" s="202"/>
      <c r="P2303" s="202"/>
      <c r="Q2303" s="202"/>
      <c r="R2303" s="202"/>
      <c r="S2303" s="202"/>
      <c r="T2303" s="203"/>
      <c r="AT2303" s="204" t="s">
        <v>162</v>
      </c>
      <c r="AU2303" s="204" t="s">
        <v>84</v>
      </c>
      <c r="AV2303" s="13" t="s">
        <v>82</v>
      </c>
      <c r="AW2303" s="13" t="s">
        <v>32</v>
      </c>
      <c r="AX2303" s="13" t="s">
        <v>77</v>
      </c>
      <c r="AY2303" s="204" t="s">
        <v>150</v>
      </c>
    </row>
    <row r="2304" spans="1:65" s="14" customFormat="1" ht="11.25">
      <c r="B2304" s="205"/>
      <c r="C2304" s="206"/>
      <c r="D2304" s="196" t="s">
        <v>162</v>
      </c>
      <c r="E2304" s="207" t="s">
        <v>1</v>
      </c>
      <c r="F2304" s="208" t="s">
        <v>3158</v>
      </c>
      <c r="G2304" s="206"/>
      <c r="H2304" s="209">
        <v>35.334000000000003</v>
      </c>
      <c r="I2304" s="210"/>
      <c r="J2304" s="206"/>
      <c r="K2304" s="206"/>
      <c r="L2304" s="211"/>
      <c r="M2304" s="212"/>
      <c r="N2304" s="213"/>
      <c r="O2304" s="213"/>
      <c r="P2304" s="213"/>
      <c r="Q2304" s="213"/>
      <c r="R2304" s="213"/>
      <c r="S2304" s="213"/>
      <c r="T2304" s="214"/>
      <c r="AT2304" s="215" t="s">
        <v>162</v>
      </c>
      <c r="AU2304" s="215" t="s">
        <v>84</v>
      </c>
      <c r="AV2304" s="14" t="s">
        <v>84</v>
      </c>
      <c r="AW2304" s="14" t="s">
        <v>32</v>
      </c>
      <c r="AX2304" s="14" t="s">
        <v>77</v>
      </c>
      <c r="AY2304" s="215" t="s">
        <v>150</v>
      </c>
    </row>
    <row r="2305" spans="1:65" s="13" customFormat="1" ht="11.25">
      <c r="B2305" s="194"/>
      <c r="C2305" s="195"/>
      <c r="D2305" s="196" t="s">
        <v>162</v>
      </c>
      <c r="E2305" s="197" t="s">
        <v>1</v>
      </c>
      <c r="F2305" s="198" t="s">
        <v>584</v>
      </c>
      <c r="G2305" s="195"/>
      <c r="H2305" s="197" t="s">
        <v>1</v>
      </c>
      <c r="I2305" s="199"/>
      <c r="J2305" s="195"/>
      <c r="K2305" s="195"/>
      <c r="L2305" s="200"/>
      <c r="M2305" s="201"/>
      <c r="N2305" s="202"/>
      <c r="O2305" s="202"/>
      <c r="P2305" s="202"/>
      <c r="Q2305" s="202"/>
      <c r="R2305" s="202"/>
      <c r="S2305" s="202"/>
      <c r="T2305" s="203"/>
      <c r="AT2305" s="204" t="s">
        <v>162</v>
      </c>
      <c r="AU2305" s="204" t="s">
        <v>84</v>
      </c>
      <c r="AV2305" s="13" t="s">
        <v>82</v>
      </c>
      <c r="AW2305" s="13" t="s">
        <v>32</v>
      </c>
      <c r="AX2305" s="13" t="s">
        <v>77</v>
      </c>
      <c r="AY2305" s="204" t="s">
        <v>150</v>
      </c>
    </row>
    <row r="2306" spans="1:65" s="14" customFormat="1" ht="11.25">
      <c r="B2306" s="205"/>
      <c r="C2306" s="206"/>
      <c r="D2306" s="196" t="s">
        <v>162</v>
      </c>
      <c r="E2306" s="207" t="s">
        <v>1</v>
      </c>
      <c r="F2306" s="208" t="s">
        <v>585</v>
      </c>
      <c r="G2306" s="206"/>
      <c r="H2306" s="209">
        <v>67.811999999999998</v>
      </c>
      <c r="I2306" s="210"/>
      <c r="J2306" s="206"/>
      <c r="K2306" s="206"/>
      <c r="L2306" s="211"/>
      <c r="M2306" s="212"/>
      <c r="N2306" s="213"/>
      <c r="O2306" s="213"/>
      <c r="P2306" s="213"/>
      <c r="Q2306" s="213"/>
      <c r="R2306" s="213"/>
      <c r="S2306" s="213"/>
      <c r="T2306" s="214"/>
      <c r="AT2306" s="215" t="s">
        <v>162</v>
      </c>
      <c r="AU2306" s="215" t="s">
        <v>84</v>
      </c>
      <c r="AV2306" s="14" t="s">
        <v>84</v>
      </c>
      <c r="AW2306" s="14" t="s">
        <v>32</v>
      </c>
      <c r="AX2306" s="14" t="s">
        <v>77</v>
      </c>
      <c r="AY2306" s="215" t="s">
        <v>150</v>
      </c>
    </row>
    <row r="2307" spans="1:65" s="13" customFormat="1" ht="11.25">
      <c r="B2307" s="194"/>
      <c r="C2307" s="195"/>
      <c r="D2307" s="196" t="s">
        <v>162</v>
      </c>
      <c r="E2307" s="197" t="s">
        <v>1</v>
      </c>
      <c r="F2307" s="198" t="s">
        <v>647</v>
      </c>
      <c r="G2307" s="195"/>
      <c r="H2307" s="197" t="s">
        <v>1</v>
      </c>
      <c r="I2307" s="199"/>
      <c r="J2307" s="195"/>
      <c r="K2307" s="195"/>
      <c r="L2307" s="200"/>
      <c r="M2307" s="201"/>
      <c r="N2307" s="202"/>
      <c r="O2307" s="202"/>
      <c r="P2307" s="202"/>
      <c r="Q2307" s="202"/>
      <c r="R2307" s="202"/>
      <c r="S2307" s="202"/>
      <c r="T2307" s="203"/>
      <c r="AT2307" s="204" t="s">
        <v>162</v>
      </c>
      <c r="AU2307" s="204" t="s">
        <v>84</v>
      </c>
      <c r="AV2307" s="13" t="s">
        <v>82</v>
      </c>
      <c r="AW2307" s="13" t="s">
        <v>32</v>
      </c>
      <c r="AX2307" s="13" t="s">
        <v>77</v>
      </c>
      <c r="AY2307" s="204" t="s">
        <v>150</v>
      </c>
    </row>
    <row r="2308" spans="1:65" s="14" customFormat="1" ht="22.5">
      <c r="B2308" s="205"/>
      <c r="C2308" s="206"/>
      <c r="D2308" s="196" t="s">
        <v>162</v>
      </c>
      <c r="E2308" s="207" t="s">
        <v>1</v>
      </c>
      <c r="F2308" s="208" t="s">
        <v>3159</v>
      </c>
      <c r="G2308" s="206"/>
      <c r="H2308" s="209">
        <v>125.869</v>
      </c>
      <c r="I2308" s="210"/>
      <c r="J2308" s="206"/>
      <c r="K2308" s="206"/>
      <c r="L2308" s="211"/>
      <c r="M2308" s="212"/>
      <c r="N2308" s="213"/>
      <c r="O2308" s="213"/>
      <c r="P2308" s="213"/>
      <c r="Q2308" s="213"/>
      <c r="R2308" s="213"/>
      <c r="S2308" s="213"/>
      <c r="T2308" s="214"/>
      <c r="AT2308" s="215" t="s">
        <v>162</v>
      </c>
      <c r="AU2308" s="215" t="s">
        <v>84</v>
      </c>
      <c r="AV2308" s="14" t="s">
        <v>84</v>
      </c>
      <c r="AW2308" s="14" t="s">
        <v>32</v>
      </c>
      <c r="AX2308" s="14" t="s">
        <v>77</v>
      </c>
      <c r="AY2308" s="215" t="s">
        <v>150</v>
      </c>
    </row>
    <row r="2309" spans="1:65" s="13" customFormat="1" ht="11.25">
      <c r="B2309" s="194"/>
      <c r="C2309" s="195"/>
      <c r="D2309" s="196" t="s">
        <v>162</v>
      </c>
      <c r="E2309" s="197" t="s">
        <v>1</v>
      </c>
      <c r="F2309" s="198" t="s">
        <v>619</v>
      </c>
      <c r="G2309" s="195"/>
      <c r="H2309" s="197" t="s">
        <v>1</v>
      </c>
      <c r="I2309" s="199"/>
      <c r="J2309" s="195"/>
      <c r="K2309" s="195"/>
      <c r="L2309" s="200"/>
      <c r="M2309" s="201"/>
      <c r="N2309" s="202"/>
      <c r="O2309" s="202"/>
      <c r="P2309" s="202"/>
      <c r="Q2309" s="202"/>
      <c r="R2309" s="202"/>
      <c r="S2309" s="202"/>
      <c r="T2309" s="203"/>
      <c r="AT2309" s="204" t="s">
        <v>162</v>
      </c>
      <c r="AU2309" s="204" t="s">
        <v>84</v>
      </c>
      <c r="AV2309" s="13" t="s">
        <v>82</v>
      </c>
      <c r="AW2309" s="13" t="s">
        <v>32</v>
      </c>
      <c r="AX2309" s="13" t="s">
        <v>77</v>
      </c>
      <c r="AY2309" s="204" t="s">
        <v>150</v>
      </c>
    </row>
    <row r="2310" spans="1:65" s="14" customFormat="1" ht="11.25">
      <c r="B2310" s="205"/>
      <c r="C2310" s="206"/>
      <c r="D2310" s="196" t="s">
        <v>162</v>
      </c>
      <c r="E2310" s="207" t="s">
        <v>1</v>
      </c>
      <c r="F2310" s="208" t="s">
        <v>3160</v>
      </c>
      <c r="G2310" s="206"/>
      <c r="H2310" s="209">
        <v>40.042000000000002</v>
      </c>
      <c r="I2310" s="210"/>
      <c r="J2310" s="206"/>
      <c r="K2310" s="206"/>
      <c r="L2310" s="211"/>
      <c r="M2310" s="212"/>
      <c r="N2310" s="213"/>
      <c r="O2310" s="213"/>
      <c r="P2310" s="213"/>
      <c r="Q2310" s="213"/>
      <c r="R2310" s="213"/>
      <c r="S2310" s="213"/>
      <c r="T2310" s="214"/>
      <c r="AT2310" s="215" t="s">
        <v>162</v>
      </c>
      <c r="AU2310" s="215" t="s">
        <v>84</v>
      </c>
      <c r="AV2310" s="14" t="s">
        <v>84</v>
      </c>
      <c r="AW2310" s="14" t="s">
        <v>32</v>
      </c>
      <c r="AX2310" s="14" t="s">
        <v>77</v>
      </c>
      <c r="AY2310" s="215" t="s">
        <v>150</v>
      </c>
    </row>
    <row r="2311" spans="1:65" s="13" customFormat="1" ht="11.25">
      <c r="B2311" s="194"/>
      <c r="C2311" s="195"/>
      <c r="D2311" s="196" t="s">
        <v>162</v>
      </c>
      <c r="E2311" s="197" t="s">
        <v>1</v>
      </c>
      <c r="F2311" s="198" t="s">
        <v>3141</v>
      </c>
      <c r="G2311" s="195"/>
      <c r="H2311" s="197" t="s">
        <v>1</v>
      </c>
      <c r="I2311" s="199"/>
      <c r="J2311" s="195"/>
      <c r="K2311" s="195"/>
      <c r="L2311" s="200"/>
      <c r="M2311" s="201"/>
      <c r="N2311" s="202"/>
      <c r="O2311" s="202"/>
      <c r="P2311" s="202"/>
      <c r="Q2311" s="202"/>
      <c r="R2311" s="202"/>
      <c r="S2311" s="202"/>
      <c r="T2311" s="203"/>
      <c r="AT2311" s="204" t="s">
        <v>162</v>
      </c>
      <c r="AU2311" s="204" t="s">
        <v>84</v>
      </c>
      <c r="AV2311" s="13" t="s">
        <v>82</v>
      </c>
      <c r="AW2311" s="13" t="s">
        <v>32</v>
      </c>
      <c r="AX2311" s="13" t="s">
        <v>77</v>
      </c>
      <c r="AY2311" s="204" t="s">
        <v>150</v>
      </c>
    </row>
    <row r="2312" spans="1:65" s="14" customFormat="1" ht="11.25">
      <c r="B2312" s="205"/>
      <c r="C2312" s="206"/>
      <c r="D2312" s="196" t="s">
        <v>162</v>
      </c>
      <c r="E2312" s="207" t="s">
        <v>1</v>
      </c>
      <c r="F2312" s="208" t="s">
        <v>3142</v>
      </c>
      <c r="G2312" s="206"/>
      <c r="H2312" s="209">
        <v>201.96</v>
      </c>
      <c r="I2312" s="210"/>
      <c r="J2312" s="206"/>
      <c r="K2312" s="206"/>
      <c r="L2312" s="211"/>
      <c r="M2312" s="212"/>
      <c r="N2312" s="213"/>
      <c r="O2312" s="213"/>
      <c r="P2312" s="213"/>
      <c r="Q2312" s="213"/>
      <c r="R2312" s="213"/>
      <c r="S2312" s="213"/>
      <c r="T2312" s="214"/>
      <c r="AT2312" s="215" t="s">
        <v>162</v>
      </c>
      <c r="AU2312" s="215" t="s">
        <v>84</v>
      </c>
      <c r="AV2312" s="14" t="s">
        <v>84</v>
      </c>
      <c r="AW2312" s="14" t="s">
        <v>32</v>
      </c>
      <c r="AX2312" s="14" t="s">
        <v>77</v>
      </c>
      <c r="AY2312" s="215" t="s">
        <v>150</v>
      </c>
    </row>
    <row r="2313" spans="1:65" s="13" customFormat="1" ht="11.25">
      <c r="B2313" s="194"/>
      <c r="C2313" s="195"/>
      <c r="D2313" s="196" t="s">
        <v>162</v>
      </c>
      <c r="E2313" s="197" t="s">
        <v>1</v>
      </c>
      <c r="F2313" s="198" t="s">
        <v>3143</v>
      </c>
      <c r="G2313" s="195"/>
      <c r="H2313" s="197" t="s">
        <v>1</v>
      </c>
      <c r="I2313" s="199"/>
      <c r="J2313" s="195"/>
      <c r="K2313" s="195"/>
      <c r="L2313" s="200"/>
      <c r="M2313" s="201"/>
      <c r="N2313" s="202"/>
      <c r="O2313" s="202"/>
      <c r="P2313" s="202"/>
      <c r="Q2313" s="202"/>
      <c r="R2313" s="202"/>
      <c r="S2313" s="202"/>
      <c r="T2313" s="203"/>
      <c r="AT2313" s="204" t="s">
        <v>162</v>
      </c>
      <c r="AU2313" s="204" t="s">
        <v>84</v>
      </c>
      <c r="AV2313" s="13" t="s">
        <v>82</v>
      </c>
      <c r="AW2313" s="13" t="s">
        <v>32</v>
      </c>
      <c r="AX2313" s="13" t="s">
        <v>77</v>
      </c>
      <c r="AY2313" s="204" t="s">
        <v>150</v>
      </c>
    </row>
    <row r="2314" spans="1:65" s="14" customFormat="1" ht="11.25">
      <c r="B2314" s="205"/>
      <c r="C2314" s="206"/>
      <c r="D2314" s="196" t="s">
        <v>162</v>
      </c>
      <c r="E2314" s="207" t="s">
        <v>1</v>
      </c>
      <c r="F2314" s="208" t="s">
        <v>3144</v>
      </c>
      <c r="G2314" s="206"/>
      <c r="H2314" s="209">
        <v>182.929</v>
      </c>
      <c r="I2314" s="210"/>
      <c r="J2314" s="206"/>
      <c r="K2314" s="206"/>
      <c r="L2314" s="211"/>
      <c r="M2314" s="212"/>
      <c r="N2314" s="213"/>
      <c r="O2314" s="213"/>
      <c r="P2314" s="213"/>
      <c r="Q2314" s="213"/>
      <c r="R2314" s="213"/>
      <c r="S2314" s="213"/>
      <c r="T2314" s="214"/>
      <c r="AT2314" s="215" t="s">
        <v>162</v>
      </c>
      <c r="AU2314" s="215" t="s">
        <v>84</v>
      </c>
      <c r="AV2314" s="14" t="s">
        <v>84</v>
      </c>
      <c r="AW2314" s="14" t="s">
        <v>32</v>
      </c>
      <c r="AX2314" s="14" t="s">
        <v>77</v>
      </c>
      <c r="AY2314" s="215" t="s">
        <v>150</v>
      </c>
    </row>
    <row r="2315" spans="1:65" s="13" customFormat="1" ht="11.25">
      <c r="B2315" s="194"/>
      <c r="C2315" s="195"/>
      <c r="D2315" s="196" t="s">
        <v>162</v>
      </c>
      <c r="E2315" s="197" t="s">
        <v>1</v>
      </c>
      <c r="F2315" s="198" t="s">
        <v>3145</v>
      </c>
      <c r="G2315" s="195"/>
      <c r="H2315" s="197" t="s">
        <v>1</v>
      </c>
      <c r="I2315" s="199"/>
      <c r="J2315" s="195"/>
      <c r="K2315" s="195"/>
      <c r="L2315" s="200"/>
      <c r="M2315" s="201"/>
      <c r="N2315" s="202"/>
      <c r="O2315" s="202"/>
      <c r="P2315" s="202"/>
      <c r="Q2315" s="202"/>
      <c r="R2315" s="202"/>
      <c r="S2315" s="202"/>
      <c r="T2315" s="203"/>
      <c r="AT2315" s="204" t="s">
        <v>162</v>
      </c>
      <c r="AU2315" s="204" t="s">
        <v>84</v>
      </c>
      <c r="AV2315" s="13" t="s">
        <v>82</v>
      </c>
      <c r="AW2315" s="13" t="s">
        <v>32</v>
      </c>
      <c r="AX2315" s="13" t="s">
        <v>77</v>
      </c>
      <c r="AY2315" s="204" t="s">
        <v>150</v>
      </c>
    </row>
    <row r="2316" spans="1:65" s="14" customFormat="1" ht="11.25">
      <c r="B2316" s="205"/>
      <c r="C2316" s="206"/>
      <c r="D2316" s="196" t="s">
        <v>162</v>
      </c>
      <c r="E2316" s="207" t="s">
        <v>1</v>
      </c>
      <c r="F2316" s="208" t="s">
        <v>3161</v>
      </c>
      <c r="G2316" s="206"/>
      <c r="H2316" s="209">
        <v>50.697000000000003</v>
      </c>
      <c r="I2316" s="210"/>
      <c r="J2316" s="206"/>
      <c r="K2316" s="206"/>
      <c r="L2316" s="211"/>
      <c r="M2316" s="212"/>
      <c r="N2316" s="213"/>
      <c r="O2316" s="213"/>
      <c r="P2316" s="213"/>
      <c r="Q2316" s="213"/>
      <c r="R2316" s="213"/>
      <c r="S2316" s="213"/>
      <c r="T2316" s="214"/>
      <c r="AT2316" s="215" t="s">
        <v>162</v>
      </c>
      <c r="AU2316" s="215" t="s">
        <v>84</v>
      </c>
      <c r="AV2316" s="14" t="s">
        <v>84</v>
      </c>
      <c r="AW2316" s="14" t="s">
        <v>32</v>
      </c>
      <c r="AX2316" s="14" t="s">
        <v>77</v>
      </c>
      <c r="AY2316" s="215" t="s">
        <v>150</v>
      </c>
    </row>
    <row r="2317" spans="1:65" s="13" customFormat="1" ht="11.25">
      <c r="B2317" s="194"/>
      <c r="C2317" s="195"/>
      <c r="D2317" s="196" t="s">
        <v>162</v>
      </c>
      <c r="E2317" s="197" t="s">
        <v>1</v>
      </c>
      <c r="F2317" s="198" t="s">
        <v>621</v>
      </c>
      <c r="G2317" s="195"/>
      <c r="H2317" s="197" t="s">
        <v>1</v>
      </c>
      <c r="I2317" s="199"/>
      <c r="J2317" s="195"/>
      <c r="K2317" s="195"/>
      <c r="L2317" s="200"/>
      <c r="M2317" s="201"/>
      <c r="N2317" s="202"/>
      <c r="O2317" s="202"/>
      <c r="P2317" s="202"/>
      <c r="Q2317" s="202"/>
      <c r="R2317" s="202"/>
      <c r="S2317" s="202"/>
      <c r="T2317" s="203"/>
      <c r="AT2317" s="204" t="s">
        <v>162</v>
      </c>
      <c r="AU2317" s="204" t="s">
        <v>84</v>
      </c>
      <c r="AV2317" s="13" t="s">
        <v>82</v>
      </c>
      <c r="AW2317" s="13" t="s">
        <v>32</v>
      </c>
      <c r="AX2317" s="13" t="s">
        <v>77</v>
      </c>
      <c r="AY2317" s="204" t="s">
        <v>150</v>
      </c>
    </row>
    <row r="2318" spans="1:65" s="14" customFormat="1" ht="11.25">
      <c r="B2318" s="205"/>
      <c r="C2318" s="206"/>
      <c r="D2318" s="196" t="s">
        <v>162</v>
      </c>
      <c r="E2318" s="207" t="s">
        <v>1</v>
      </c>
      <c r="F2318" s="208" t="s">
        <v>3162</v>
      </c>
      <c r="G2318" s="206"/>
      <c r="H2318" s="209">
        <v>32.143000000000001</v>
      </c>
      <c r="I2318" s="210"/>
      <c r="J2318" s="206"/>
      <c r="K2318" s="206"/>
      <c r="L2318" s="211"/>
      <c r="M2318" s="212"/>
      <c r="N2318" s="213"/>
      <c r="O2318" s="213"/>
      <c r="P2318" s="213"/>
      <c r="Q2318" s="213"/>
      <c r="R2318" s="213"/>
      <c r="S2318" s="213"/>
      <c r="T2318" s="214"/>
      <c r="AT2318" s="215" t="s">
        <v>162</v>
      </c>
      <c r="AU2318" s="215" t="s">
        <v>84</v>
      </c>
      <c r="AV2318" s="14" t="s">
        <v>84</v>
      </c>
      <c r="AW2318" s="14" t="s">
        <v>32</v>
      </c>
      <c r="AX2318" s="14" t="s">
        <v>77</v>
      </c>
      <c r="AY2318" s="215" t="s">
        <v>150</v>
      </c>
    </row>
    <row r="2319" spans="1:65" s="15" customFormat="1" ht="11.25">
      <c r="B2319" s="216"/>
      <c r="C2319" s="217"/>
      <c r="D2319" s="196" t="s">
        <v>162</v>
      </c>
      <c r="E2319" s="218" t="s">
        <v>1</v>
      </c>
      <c r="F2319" s="219" t="s">
        <v>166</v>
      </c>
      <c r="G2319" s="217"/>
      <c r="H2319" s="220">
        <v>1056.73</v>
      </c>
      <c r="I2319" s="221"/>
      <c r="J2319" s="217"/>
      <c r="K2319" s="217"/>
      <c r="L2319" s="222"/>
      <c r="M2319" s="223"/>
      <c r="N2319" s="224"/>
      <c r="O2319" s="224"/>
      <c r="P2319" s="224"/>
      <c r="Q2319" s="224"/>
      <c r="R2319" s="224"/>
      <c r="S2319" s="224"/>
      <c r="T2319" s="225"/>
      <c r="AT2319" s="226" t="s">
        <v>162</v>
      </c>
      <c r="AU2319" s="226" t="s">
        <v>84</v>
      </c>
      <c r="AV2319" s="15" t="s">
        <v>157</v>
      </c>
      <c r="AW2319" s="15" t="s">
        <v>32</v>
      </c>
      <c r="AX2319" s="15" t="s">
        <v>82</v>
      </c>
      <c r="AY2319" s="226" t="s">
        <v>150</v>
      </c>
    </row>
    <row r="2320" spans="1:65" s="2" customFormat="1" ht="37.9" customHeight="1">
      <c r="A2320" s="34"/>
      <c r="B2320" s="35"/>
      <c r="C2320" s="181" t="s">
        <v>3171</v>
      </c>
      <c r="D2320" s="181" t="s">
        <v>152</v>
      </c>
      <c r="E2320" s="182" t="s">
        <v>3172</v>
      </c>
      <c r="F2320" s="183" t="s">
        <v>3173</v>
      </c>
      <c r="G2320" s="184" t="s">
        <v>155</v>
      </c>
      <c r="H2320" s="185">
        <v>659.25199999999995</v>
      </c>
      <c r="I2320" s="186"/>
      <c r="J2320" s="187">
        <f>ROUND(I2320*H2320,2)</f>
        <v>0</v>
      </c>
      <c r="K2320" s="183" t="s">
        <v>156</v>
      </c>
      <c r="L2320" s="39"/>
      <c r="M2320" s="188" t="s">
        <v>1</v>
      </c>
      <c r="N2320" s="189" t="s">
        <v>42</v>
      </c>
      <c r="O2320" s="71"/>
      <c r="P2320" s="190">
        <f>O2320*H2320</f>
        <v>0</v>
      </c>
      <c r="Q2320" s="190">
        <v>2.9999999999999997E-4</v>
      </c>
      <c r="R2320" s="190">
        <f>Q2320*H2320</f>
        <v>0.19777559999999997</v>
      </c>
      <c r="S2320" s="190">
        <v>0</v>
      </c>
      <c r="T2320" s="191">
        <f>S2320*H2320</f>
        <v>0</v>
      </c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R2320" s="192" t="s">
        <v>234</v>
      </c>
      <c r="AT2320" s="192" t="s">
        <v>152</v>
      </c>
      <c r="AU2320" s="192" t="s">
        <v>84</v>
      </c>
      <c r="AY2320" s="17" t="s">
        <v>150</v>
      </c>
      <c r="BE2320" s="193">
        <f>IF(N2320="základní",J2320,0)</f>
        <v>0</v>
      </c>
      <c r="BF2320" s="193">
        <f>IF(N2320="snížená",J2320,0)</f>
        <v>0</v>
      </c>
      <c r="BG2320" s="193">
        <f>IF(N2320="zákl. přenesená",J2320,0)</f>
        <v>0</v>
      </c>
      <c r="BH2320" s="193">
        <f>IF(N2320="sníž. přenesená",J2320,0)</f>
        <v>0</v>
      </c>
      <c r="BI2320" s="193">
        <f>IF(N2320="nulová",J2320,0)</f>
        <v>0</v>
      </c>
      <c r="BJ2320" s="17" t="s">
        <v>82</v>
      </c>
      <c r="BK2320" s="193">
        <f>ROUND(I2320*H2320,2)</f>
        <v>0</v>
      </c>
      <c r="BL2320" s="17" t="s">
        <v>234</v>
      </c>
      <c r="BM2320" s="192" t="s">
        <v>3174</v>
      </c>
    </row>
    <row r="2321" spans="1:65" s="13" customFormat="1" ht="11.25">
      <c r="B2321" s="194"/>
      <c r="C2321" s="195"/>
      <c r="D2321" s="196" t="s">
        <v>162</v>
      </c>
      <c r="E2321" s="197" t="s">
        <v>1</v>
      </c>
      <c r="F2321" s="198" t="s">
        <v>589</v>
      </c>
      <c r="G2321" s="195"/>
      <c r="H2321" s="197" t="s">
        <v>1</v>
      </c>
      <c r="I2321" s="199"/>
      <c r="J2321" s="195"/>
      <c r="K2321" s="195"/>
      <c r="L2321" s="200"/>
      <c r="M2321" s="201"/>
      <c r="N2321" s="202"/>
      <c r="O2321" s="202"/>
      <c r="P2321" s="202"/>
      <c r="Q2321" s="202"/>
      <c r="R2321" s="202"/>
      <c r="S2321" s="202"/>
      <c r="T2321" s="203"/>
      <c r="AT2321" s="204" t="s">
        <v>162</v>
      </c>
      <c r="AU2321" s="204" t="s">
        <v>84</v>
      </c>
      <c r="AV2321" s="13" t="s">
        <v>82</v>
      </c>
      <c r="AW2321" s="13" t="s">
        <v>32</v>
      </c>
      <c r="AX2321" s="13" t="s">
        <v>77</v>
      </c>
      <c r="AY2321" s="204" t="s">
        <v>150</v>
      </c>
    </row>
    <row r="2322" spans="1:65" s="14" customFormat="1" ht="11.25">
      <c r="B2322" s="205"/>
      <c r="C2322" s="206"/>
      <c r="D2322" s="196" t="s">
        <v>162</v>
      </c>
      <c r="E2322" s="207" t="s">
        <v>1</v>
      </c>
      <c r="F2322" s="208" t="s">
        <v>590</v>
      </c>
      <c r="G2322" s="206"/>
      <c r="H2322" s="209">
        <v>375.28399999999999</v>
      </c>
      <c r="I2322" s="210"/>
      <c r="J2322" s="206"/>
      <c r="K2322" s="206"/>
      <c r="L2322" s="211"/>
      <c r="M2322" s="212"/>
      <c r="N2322" s="213"/>
      <c r="O2322" s="213"/>
      <c r="P2322" s="213"/>
      <c r="Q2322" s="213"/>
      <c r="R2322" s="213"/>
      <c r="S2322" s="213"/>
      <c r="T2322" s="214"/>
      <c r="AT2322" s="215" t="s">
        <v>162</v>
      </c>
      <c r="AU2322" s="215" t="s">
        <v>84</v>
      </c>
      <c r="AV2322" s="14" t="s">
        <v>84</v>
      </c>
      <c r="AW2322" s="14" t="s">
        <v>32</v>
      </c>
      <c r="AX2322" s="14" t="s">
        <v>77</v>
      </c>
      <c r="AY2322" s="215" t="s">
        <v>150</v>
      </c>
    </row>
    <row r="2323" spans="1:65" s="13" customFormat="1" ht="11.25">
      <c r="B2323" s="194"/>
      <c r="C2323" s="195"/>
      <c r="D2323" s="196" t="s">
        <v>162</v>
      </c>
      <c r="E2323" s="197" t="s">
        <v>1</v>
      </c>
      <c r="F2323" s="198" t="s">
        <v>591</v>
      </c>
      <c r="G2323" s="195"/>
      <c r="H2323" s="197" t="s">
        <v>1</v>
      </c>
      <c r="I2323" s="199"/>
      <c r="J2323" s="195"/>
      <c r="K2323" s="195"/>
      <c r="L2323" s="200"/>
      <c r="M2323" s="201"/>
      <c r="N2323" s="202"/>
      <c r="O2323" s="202"/>
      <c r="P2323" s="202"/>
      <c r="Q2323" s="202"/>
      <c r="R2323" s="202"/>
      <c r="S2323" s="202"/>
      <c r="T2323" s="203"/>
      <c r="AT2323" s="204" t="s">
        <v>162</v>
      </c>
      <c r="AU2323" s="204" t="s">
        <v>84</v>
      </c>
      <c r="AV2323" s="13" t="s">
        <v>82</v>
      </c>
      <c r="AW2323" s="13" t="s">
        <v>32</v>
      </c>
      <c r="AX2323" s="13" t="s">
        <v>77</v>
      </c>
      <c r="AY2323" s="204" t="s">
        <v>150</v>
      </c>
    </row>
    <row r="2324" spans="1:65" s="14" customFormat="1" ht="11.25">
      <c r="B2324" s="205"/>
      <c r="C2324" s="206"/>
      <c r="D2324" s="196" t="s">
        <v>162</v>
      </c>
      <c r="E2324" s="207" t="s">
        <v>1</v>
      </c>
      <c r="F2324" s="208" t="s">
        <v>592</v>
      </c>
      <c r="G2324" s="206"/>
      <c r="H2324" s="209">
        <v>113.878</v>
      </c>
      <c r="I2324" s="210"/>
      <c r="J2324" s="206"/>
      <c r="K2324" s="206"/>
      <c r="L2324" s="211"/>
      <c r="M2324" s="212"/>
      <c r="N2324" s="213"/>
      <c r="O2324" s="213"/>
      <c r="P2324" s="213"/>
      <c r="Q2324" s="213"/>
      <c r="R2324" s="213"/>
      <c r="S2324" s="213"/>
      <c r="T2324" s="214"/>
      <c r="AT2324" s="215" t="s">
        <v>162</v>
      </c>
      <c r="AU2324" s="215" t="s">
        <v>84</v>
      </c>
      <c r="AV2324" s="14" t="s">
        <v>84</v>
      </c>
      <c r="AW2324" s="14" t="s">
        <v>32</v>
      </c>
      <c r="AX2324" s="14" t="s">
        <v>77</v>
      </c>
      <c r="AY2324" s="215" t="s">
        <v>150</v>
      </c>
    </row>
    <row r="2325" spans="1:65" s="13" customFormat="1" ht="11.25">
      <c r="B2325" s="194"/>
      <c r="C2325" s="195"/>
      <c r="D2325" s="196" t="s">
        <v>162</v>
      </c>
      <c r="E2325" s="197" t="s">
        <v>1</v>
      </c>
      <c r="F2325" s="198" t="s">
        <v>593</v>
      </c>
      <c r="G2325" s="195"/>
      <c r="H2325" s="197" t="s">
        <v>1</v>
      </c>
      <c r="I2325" s="199"/>
      <c r="J2325" s="195"/>
      <c r="K2325" s="195"/>
      <c r="L2325" s="200"/>
      <c r="M2325" s="201"/>
      <c r="N2325" s="202"/>
      <c r="O2325" s="202"/>
      <c r="P2325" s="202"/>
      <c r="Q2325" s="202"/>
      <c r="R2325" s="202"/>
      <c r="S2325" s="202"/>
      <c r="T2325" s="203"/>
      <c r="AT2325" s="204" t="s">
        <v>162</v>
      </c>
      <c r="AU2325" s="204" t="s">
        <v>84</v>
      </c>
      <c r="AV2325" s="13" t="s">
        <v>82</v>
      </c>
      <c r="AW2325" s="13" t="s">
        <v>32</v>
      </c>
      <c r="AX2325" s="13" t="s">
        <v>77</v>
      </c>
      <c r="AY2325" s="204" t="s">
        <v>150</v>
      </c>
    </row>
    <row r="2326" spans="1:65" s="14" customFormat="1" ht="11.25">
      <c r="B2326" s="205"/>
      <c r="C2326" s="206"/>
      <c r="D2326" s="196" t="s">
        <v>162</v>
      </c>
      <c r="E2326" s="207" t="s">
        <v>1</v>
      </c>
      <c r="F2326" s="208" t="s">
        <v>594</v>
      </c>
      <c r="G2326" s="206"/>
      <c r="H2326" s="209">
        <v>51.37</v>
      </c>
      <c r="I2326" s="210"/>
      <c r="J2326" s="206"/>
      <c r="K2326" s="206"/>
      <c r="L2326" s="211"/>
      <c r="M2326" s="212"/>
      <c r="N2326" s="213"/>
      <c r="O2326" s="213"/>
      <c r="P2326" s="213"/>
      <c r="Q2326" s="213"/>
      <c r="R2326" s="213"/>
      <c r="S2326" s="213"/>
      <c r="T2326" s="214"/>
      <c r="AT2326" s="215" t="s">
        <v>162</v>
      </c>
      <c r="AU2326" s="215" t="s">
        <v>84</v>
      </c>
      <c r="AV2326" s="14" t="s">
        <v>84</v>
      </c>
      <c r="AW2326" s="14" t="s">
        <v>32</v>
      </c>
      <c r="AX2326" s="14" t="s">
        <v>77</v>
      </c>
      <c r="AY2326" s="215" t="s">
        <v>150</v>
      </c>
    </row>
    <row r="2327" spans="1:65" s="13" customFormat="1" ht="11.25">
      <c r="B2327" s="194"/>
      <c r="C2327" s="195"/>
      <c r="D2327" s="196" t="s">
        <v>162</v>
      </c>
      <c r="E2327" s="197" t="s">
        <v>1</v>
      </c>
      <c r="F2327" s="198" t="s">
        <v>595</v>
      </c>
      <c r="G2327" s="195"/>
      <c r="H2327" s="197" t="s">
        <v>1</v>
      </c>
      <c r="I2327" s="199"/>
      <c r="J2327" s="195"/>
      <c r="K2327" s="195"/>
      <c r="L2327" s="200"/>
      <c r="M2327" s="201"/>
      <c r="N2327" s="202"/>
      <c r="O2327" s="202"/>
      <c r="P2327" s="202"/>
      <c r="Q2327" s="202"/>
      <c r="R2327" s="202"/>
      <c r="S2327" s="202"/>
      <c r="T2327" s="203"/>
      <c r="AT2327" s="204" t="s">
        <v>162</v>
      </c>
      <c r="AU2327" s="204" t="s">
        <v>84</v>
      </c>
      <c r="AV2327" s="13" t="s">
        <v>82</v>
      </c>
      <c r="AW2327" s="13" t="s">
        <v>32</v>
      </c>
      <c r="AX2327" s="13" t="s">
        <v>77</v>
      </c>
      <c r="AY2327" s="204" t="s">
        <v>150</v>
      </c>
    </row>
    <row r="2328" spans="1:65" s="14" customFormat="1" ht="11.25">
      <c r="B2328" s="205"/>
      <c r="C2328" s="206"/>
      <c r="D2328" s="196" t="s">
        <v>162</v>
      </c>
      <c r="E2328" s="207" t="s">
        <v>1</v>
      </c>
      <c r="F2328" s="208" t="s">
        <v>596</v>
      </c>
      <c r="G2328" s="206"/>
      <c r="H2328" s="209">
        <v>118.72</v>
      </c>
      <c r="I2328" s="210"/>
      <c r="J2328" s="206"/>
      <c r="K2328" s="206"/>
      <c r="L2328" s="211"/>
      <c r="M2328" s="212"/>
      <c r="N2328" s="213"/>
      <c r="O2328" s="213"/>
      <c r="P2328" s="213"/>
      <c r="Q2328" s="213"/>
      <c r="R2328" s="213"/>
      <c r="S2328" s="213"/>
      <c r="T2328" s="214"/>
      <c r="AT2328" s="215" t="s">
        <v>162</v>
      </c>
      <c r="AU2328" s="215" t="s">
        <v>84</v>
      </c>
      <c r="AV2328" s="14" t="s">
        <v>84</v>
      </c>
      <c r="AW2328" s="14" t="s">
        <v>32</v>
      </c>
      <c r="AX2328" s="14" t="s">
        <v>77</v>
      </c>
      <c r="AY2328" s="215" t="s">
        <v>150</v>
      </c>
    </row>
    <row r="2329" spans="1:65" s="15" customFormat="1" ht="11.25">
      <c r="B2329" s="216"/>
      <c r="C2329" s="217"/>
      <c r="D2329" s="196" t="s">
        <v>162</v>
      </c>
      <c r="E2329" s="218" t="s">
        <v>1</v>
      </c>
      <c r="F2329" s="219" t="s">
        <v>166</v>
      </c>
      <c r="G2329" s="217"/>
      <c r="H2329" s="220">
        <v>659.25199999999995</v>
      </c>
      <c r="I2329" s="221"/>
      <c r="J2329" s="217"/>
      <c r="K2329" s="217"/>
      <c r="L2329" s="222"/>
      <c r="M2329" s="223"/>
      <c r="N2329" s="224"/>
      <c r="O2329" s="224"/>
      <c r="P2329" s="224"/>
      <c r="Q2329" s="224"/>
      <c r="R2329" s="224"/>
      <c r="S2329" s="224"/>
      <c r="T2329" s="225"/>
      <c r="AT2329" s="226" t="s">
        <v>162</v>
      </c>
      <c r="AU2329" s="226" t="s">
        <v>84</v>
      </c>
      <c r="AV2329" s="15" t="s">
        <v>157</v>
      </c>
      <c r="AW2329" s="15" t="s">
        <v>32</v>
      </c>
      <c r="AX2329" s="15" t="s">
        <v>82</v>
      </c>
      <c r="AY2329" s="226" t="s">
        <v>150</v>
      </c>
    </row>
    <row r="2330" spans="1:65" s="12" customFormat="1" ht="25.9" customHeight="1">
      <c r="B2330" s="165"/>
      <c r="C2330" s="166"/>
      <c r="D2330" s="167" t="s">
        <v>76</v>
      </c>
      <c r="E2330" s="168" t="s">
        <v>2745</v>
      </c>
      <c r="F2330" s="168" t="s">
        <v>3175</v>
      </c>
      <c r="G2330" s="166"/>
      <c r="H2330" s="166"/>
      <c r="I2330" s="169"/>
      <c r="J2330" s="170">
        <f>BK2330</f>
        <v>0</v>
      </c>
      <c r="K2330" s="166"/>
      <c r="L2330" s="171"/>
      <c r="M2330" s="172"/>
      <c r="N2330" s="173"/>
      <c r="O2330" s="173"/>
      <c r="P2330" s="174">
        <f>P2331</f>
        <v>0</v>
      </c>
      <c r="Q2330" s="173"/>
      <c r="R2330" s="174">
        <f>R2331</f>
        <v>0</v>
      </c>
      <c r="S2330" s="173"/>
      <c r="T2330" s="175">
        <f>T2331</f>
        <v>0</v>
      </c>
      <c r="AR2330" s="176" t="s">
        <v>157</v>
      </c>
      <c r="AT2330" s="177" t="s">
        <v>76</v>
      </c>
      <c r="AU2330" s="177" t="s">
        <v>77</v>
      </c>
      <c r="AY2330" s="176" t="s">
        <v>150</v>
      </c>
      <c r="BK2330" s="178">
        <f>BK2331</f>
        <v>0</v>
      </c>
    </row>
    <row r="2331" spans="1:65" s="2" customFormat="1" ht="24.2" customHeight="1">
      <c r="A2331" s="34"/>
      <c r="B2331" s="35"/>
      <c r="C2331" s="181" t="s">
        <v>3176</v>
      </c>
      <c r="D2331" s="181" t="s">
        <v>152</v>
      </c>
      <c r="E2331" s="182" t="s">
        <v>3177</v>
      </c>
      <c r="F2331" s="183" t="s">
        <v>3178</v>
      </c>
      <c r="G2331" s="184" t="s">
        <v>2812</v>
      </c>
      <c r="H2331" s="185">
        <v>120</v>
      </c>
      <c r="I2331" s="186"/>
      <c r="J2331" s="187">
        <f>ROUND(I2331*H2331,2)</f>
        <v>0</v>
      </c>
      <c r="K2331" s="183" t="s">
        <v>156</v>
      </c>
      <c r="L2331" s="39"/>
      <c r="M2331" s="188" t="s">
        <v>1</v>
      </c>
      <c r="N2331" s="189" t="s">
        <v>42</v>
      </c>
      <c r="O2331" s="71"/>
      <c r="P2331" s="190">
        <f>O2331*H2331</f>
        <v>0</v>
      </c>
      <c r="Q2331" s="190">
        <v>0</v>
      </c>
      <c r="R2331" s="190">
        <f>Q2331*H2331</f>
        <v>0</v>
      </c>
      <c r="S2331" s="190">
        <v>0</v>
      </c>
      <c r="T2331" s="191">
        <f>S2331*H2331</f>
        <v>0</v>
      </c>
      <c r="U2331" s="34"/>
      <c r="V2331" s="34"/>
      <c r="W2331" s="34"/>
      <c r="X2331" s="34"/>
      <c r="Y2331" s="34"/>
      <c r="Z2331" s="34"/>
      <c r="AA2331" s="34"/>
      <c r="AB2331" s="34"/>
      <c r="AC2331" s="34"/>
      <c r="AD2331" s="34"/>
      <c r="AE2331" s="34"/>
      <c r="AR2331" s="192" t="s">
        <v>2679</v>
      </c>
      <c r="AT2331" s="192" t="s">
        <v>152</v>
      </c>
      <c r="AU2331" s="192" t="s">
        <v>82</v>
      </c>
      <c r="AY2331" s="17" t="s">
        <v>150</v>
      </c>
      <c r="BE2331" s="193">
        <f>IF(N2331="základní",J2331,0)</f>
        <v>0</v>
      </c>
      <c r="BF2331" s="193">
        <f>IF(N2331="snížená",J2331,0)</f>
        <v>0</v>
      </c>
      <c r="BG2331" s="193">
        <f>IF(N2331="zákl. přenesená",J2331,0)</f>
        <v>0</v>
      </c>
      <c r="BH2331" s="193">
        <f>IF(N2331="sníž. přenesená",J2331,0)</f>
        <v>0</v>
      </c>
      <c r="BI2331" s="193">
        <f>IF(N2331="nulová",J2331,0)</f>
        <v>0</v>
      </c>
      <c r="BJ2331" s="17" t="s">
        <v>82</v>
      </c>
      <c r="BK2331" s="193">
        <f>ROUND(I2331*H2331,2)</f>
        <v>0</v>
      </c>
      <c r="BL2331" s="17" t="s">
        <v>2679</v>
      </c>
      <c r="BM2331" s="192" t="s">
        <v>3179</v>
      </c>
    </row>
    <row r="2332" spans="1:65" s="12" customFormat="1" ht="25.9" customHeight="1">
      <c r="B2332" s="165"/>
      <c r="C2332" s="166"/>
      <c r="D2332" s="167" t="s">
        <v>76</v>
      </c>
      <c r="E2332" s="168" t="s">
        <v>3180</v>
      </c>
      <c r="F2332" s="168" t="s">
        <v>3180</v>
      </c>
      <c r="G2332" s="166"/>
      <c r="H2332" s="166"/>
      <c r="I2332" s="169"/>
      <c r="J2332" s="170">
        <f>BK2332</f>
        <v>0</v>
      </c>
      <c r="K2332" s="166"/>
      <c r="L2332" s="171"/>
      <c r="M2332" s="172"/>
      <c r="N2332" s="173"/>
      <c r="O2332" s="173"/>
      <c r="P2332" s="174">
        <f>P2333</f>
        <v>0</v>
      </c>
      <c r="Q2332" s="173"/>
      <c r="R2332" s="174">
        <f>R2333</f>
        <v>0</v>
      </c>
      <c r="S2332" s="173"/>
      <c r="T2332" s="175">
        <f>T2333</f>
        <v>0</v>
      </c>
      <c r="AR2332" s="176" t="s">
        <v>157</v>
      </c>
      <c r="AT2332" s="177" t="s">
        <v>76</v>
      </c>
      <c r="AU2332" s="177" t="s">
        <v>77</v>
      </c>
      <c r="AY2332" s="176" t="s">
        <v>150</v>
      </c>
      <c r="BK2332" s="178">
        <f>BK2333</f>
        <v>0</v>
      </c>
    </row>
    <row r="2333" spans="1:65" s="12" customFormat="1" ht="22.9" customHeight="1">
      <c r="B2333" s="165"/>
      <c r="C2333" s="166"/>
      <c r="D2333" s="167" t="s">
        <v>76</v>
      </c>
      <c r="E2333" s="179" t="s">
        <v>3181</v>
      </c>
      <c r="F2333" s="179" t="s">
        <v>3182</v>
      </c>
      <c r="G2333" s="166"/>
      <c r="H2333" s="166"/>
      <c r="I2333" s="169"/>
      <c r="J2333" s="180">
        <f>BK2333</f>
        <v>0</v>
      </c>
      <c r="K2333" s="166"/>
      <c r="L2333" s="171"/>
      <c r="M2333" s="172"/>
      <c r="N2333" s="173"/>
      <c r="O2333" s="173"/>
      <c r="P2333" s="174">
        <f>SUM(P2334:P2335)</f>
        <v>0</v>
      </c>
      <c r="Q2333" s="173"/>
      <c r="R2333" s="174">
        <f>SUM(R2334:R2335)</f>
        <v>0</v>
      </c>
      <c r="S2333" s="173"/>
      <c r="T2333" s="175">
        <f>SUM(T2334:T2335)</f>
        <v>0</v>
      </c>
      <c r="AR2333" s="176" t="s">
        <v>157</v>
      </c>
      <c r="AT2333" s="177" t="s">
        <v>76</v>
      </c>
      <c r="AU2333" s="177" t="s">
        <v>82</v>
      </c>
      <c r="AY2333" s="176" t="s">
        <v>150</v>
      </c>
      <c r="BK2333" s="178">
        <f>SUM(BK2334:BK2335)</f>
        <v>0</v>
      </c>
    </row>
    <row r="2334" spans="1:65" s="2" customFormat="1" ht="24.2" customHeight="1">
      <c r="A2334" s="34"/>
      <c r="B2334" s="35"/>
      <c r="C2334" s="181" t="s">
        <v>3183</v>
      </c>
      <c r="D2334" s="181" t="s">
        <v>152</v>
      </c>
      <c r="E2334" s="182" t="s">
        <v>3184</v>
      </c>
      <c r="F2334" s="183" t="s">
        <v>3185</v>
      </c>
      <c r="G2334" s="184" t="s">
        <v>1181</v>
      </c>
      <c r="H2334" s="185">
        <v>1</v>
      </c>
      <c r="I2334" s="186"/>
      <c r="J2334" s="187">
        <f>ROUND(I2334*H2334,2)</f>
        <v>0</v>
      </c>
      <c r="K2334" s="183" t="s">
        <v>1</v>
      </c>
      <c r="L2334" s="39"/>
      <c r="M2334" s="188" t="s">
        <v>1</v>
      </c>
      <c r="N2334" s="189" t="s">
        <v>42</v>
      </c>
      <c r="O2334" s="71"/>
      <c r="P2334" s="190">
        <f>O2334*H2334</f>
        <v>0</v>
      </c>
      <c r="Q2334" s="190">
        <v>0</v>
      </c>
      <c r="R2334" s="190">
        <f>Q2334*H2334</f>
        <v>0</v>
      </c>
      <c r="S2334" s="190">
        <v>0</v>
      </c>
      <c r="T2334" s="191">
        <f>S2334*H2334</f>
        <v>0</v>
      </c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4"/>
      <c r="AE2334" s="34"/>
      <c r="AR2334" s="192" t="s">
        <v>2679</v>
      </c>
      <c r="AT2334" s="192" t="s">
        <v>152</v>
      </c>
      <c r="AU2334" s="192" t="s">
        <v>84</v>
      </c>
      <c r="AY2334" s="17" t="s">
        <v>150</v>
      </c>
      <c r="BE2334" s="193">
        <f>IF(N2334="základní",J2334,0)</f>
        <v>0</v>
      </c>
      <c r="BF2334" s="193">
        <f>IF(N2334="snížená",J2334,0)</f>
        <v>0</v>
      </c>
      <c r="BG2334" s="193">
        <f>IF(N2334="zákl. přenesená",J2334,0)</f>
        <v>0</v>
      </c>
      <c r="BH2334" s="193">
        <f>IF(N2334="sníž. přenesená",J2334,0)</f>
        <v>0</v>
      </c>
      <c r="BI2334" s="193">
        <f>IF(N2334="nulová",J2334,0)</f>
        <v>0</v>
      </c>
      <c r="BJ2334" s="17" t="s">
        <v>82</v>
      </c>
      <c r="BK2334" s="193">
        <f>ROUND(I2334*H2334,2)</f>
        <v>0</v>
      </c>
      <c r="BL2334" s="17" t="s">
        <v>2679</v>
      </c>
      <c r="BM2334" s="192" t="s">
        <v>3186</v>
      </c>
    </row>
    <row r="2335" spans="1:65" s="2" customFormat="1" ht="24.2" customHeight="1">
      <c r="A2335" s="34"/>
      <c r="B2335" s="35"/>
      <c r="C2335" s="181" t="s">
        <v>3187</v>
      </c>
      <c r="D2335" s="181" t="s">
        <v>152</v>
      </c>
      <c r="E2335" s="182" t="s">
        <v>3188</v>
      </c>
      <c r="F2335" s="183" t="s">
        <v>3189</v>
      </c>
      <c r="G2335" s="184" t="s">
        <v>1181</v>
      </c>
      <c r="H2335" s="185">
        <v>1</v>
      </c>
      <c r="I2335" s="186"/>
      <c r="J2335" s="187">
        <f>ROUND(I2335*H2335,2)</f>
        <v>0</v>
      </c>
      <c r="K2335" s="183" t="s">
        <v>1</v>
      </c>
      <c r="L2335" s="39"/>
      <c r="M2335" s="188" t="s">
        <v>1</v>
      </c>
      <c r="N2335" s="189" t="s">
        <v>42</v>
      </c>
      <c r="O2335" s="71"/>
      <c r="P2335" s="190">
        <f>O2335*H2335</f>
        <v>0</v>
      </c>
      <c r="Q2335" s="190">
        <v>0</v>
      </c>
      <c r="R2335" s="190">
        <f>Q2335*H2335</f>
        <v>0</v>
      </c>
      <c r="S2335" s="190">
        <v>0</v>
      </c>
      <c r="T2335" s="191">
        <f>S2335*H2335</f>
        <v>0</v>
      </c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  <c r="AR2335" s="192" t="s">
        <v>2679</v>
      </c>
      <c r="AT2335" s="192" t="s">
        <v>152</v>
      </c>
      <c r="AU2335" s="192" t="s">
        <v>84</v>
      </c>
      <c r="AY2335" s="17" t="s">
        <v>150</v>
      </c>
      <c r="BE2335" s="193">
        <f>IF(N2335="základní",J2335,0)</f>
        <v>0</v>
      </c>
      <c r="BF2335" s="193">
        <f>IF(N2335="snížená",J2335,0)</f>
        <v>0</v>
      </c>
      <c r="BG2335" s="193">
        <f>IF(N2335="zákl. přenesená",J2335,0)</f>
        <v>0</v>
      </c>
      <c r="BH2335" s="193">
        <f>IF(N2335="sníž. přenesená",J2335,0)</f>
        <v>0</v>
      </c>
      <c r="BI2335" s="193">
        <f>IF(N2335="nulová",J2335,0)</f>
        <v>0</v>
      </c>
      <c r="BJ2335" s="17" t="s">
        <v>82</v>
      </c>
      <c r="BK2335" s="193">
        <f>ROUND(I2335*H2335,2)</f>
        <v>0</v>
      </c>
      <c r="BL2335" s="17" t="s">
        <v>2679</v>
      </c>
      <c r="BM2335" s="192" t="s">
        <v>3190</v>
      </c>
    </row>
    <row r="2336" spans="1:65" s="12" customFormat="1" ht="25.9" customHeight="1">
      <c r="B2336" s="165"/>
      <c r="C2336" s="166"/>
      <c r="D2336" s="167" t="s">
        <v>76</v>
      </c>
      <c r="E2336" s="168" t="s">
        <v>3191</v>
      </c>
      <c r="F2336" s="168" t="s">
        <v>3192</v>
      </c>
      <c r="G2336" s="166"/>
      <c r="H2336" s="166"/>
      <c r="I2336" s="169"/>
      <c r="J2336" s="170">
        <f>BK2336</f>
        <v>0</v>
      </c>
      <c r="K2336" s="166"/>
      <c r="L2336" s="171"/>
      <c r="M2336" s="172"/>
      <c r="N2336" s="173"/>
      <c r="O2336" s="173"/>
      <c r="P2336" s="174">
        <f>P2337+P2340</f>
        <v>0</v>
      </c>
      <c r="Q2336" s="173"/>
      <c r="R2336" s="174">
        <f>R2337+R2340</f>
        <v>0</v>
      </c>
      <c r="S2336" s="173"/>
      <c r="T2336" s="175">
        <f>T2337+T2340</f>
        <v>0</v>
      </c>
      <c r="AR2336" s="176" t="s">
        <v>179</v>
      </c>
      <c r="AT2336" s="177" t="s">
        <v>76</v>
      </c>
      <c r="AU2336" s="177" t="s">
        <v>77</v>
      </c>
      <c r="AY2336" s="176" t="s">
        <v>150</v>
      </c>
      <c r="BK2336" s="178">
        <f>BK2337+BK2340</f>
        <v>0</v>
      </c>
    </row>
    <row r="2337" spans="1:65" s="12" customFormat="1" ht="22.9" customHeight="1">
      <c r="B2337" s="165"/>
      <c r="C2337" s="166"/>
      <c r="D2337" s="167" t="s">
        <v>76</v>
      </c>
      <c r="E2337" s="179" t="s">
        <v>3193</v>
      </c>
      <c r="F2337" s="179" t="s">
        <v>3194</v>
      </c>
      <c r="G2337" s="166"/>
      <c r="H2337" s="166"/>
      <c r="I2337" s="169"/>
      <c r="J2337" s="180">
        <f>BK2337</f>
        <v>0</v>
      </c>
      <c r="K2337" s="166"/>
      <c r="L2337" s="171"/>
      <c r="M2337" s="172"/>
      <c r="N2337" s="173"/>
      <c r="O2337" s="173"/>
      <c r="P2337" s="174">
        <f>SUM(P2338:P2339)</f>
        <v>0</v>
      </c>
      <c r="Q2337" s="173"/>
      <c r="R2337" s="174">
        <f>SUM(R2338:R2339)</f>
        <v>0</v>
      </c>
      <c r="S2337" s="173"/>
      <c r="T2337" s="175">
        <f>SUM(T2338:T2339)</f>
        <v>0</v>
      </c>
      <c r="AR2337" s="176" t="s">
        <v>179</v>
      </c>
      <c r="AT2337" s="177" t="s">
        <v>76</v>
      </c>
      <c r="AU2337" s="177" t="s">
        <v>82</v>
      </c>
      <c r="AY2337" s="176" t="s">
        <v>150</v>
      </c>
      <c r="BK2337" s="178">
        <f>SUM(BK2338:BK2339)</f>
        <v>0</v>
      </c>
    </row>
    <row r="2338" spans="1:65" s="2" customFormat="1" ht="16.5" customHeight="1">
      <c r="A2338" s="34"/>
      <c r="B2338" s="35"/>
      <c r="C2338" s="181" t="s">
        <v>3195</v>
      </c>
      <c r="D2338" s="181" t="s">
        <v>152</v>
      </c>
      <c r="E2338" s="182" t="s">
        <v>3196</v>
      </c>
      <c r="F2338" s="183" t="s">
        <v>3194</v>
      </c>
      <c r="G2338" s="184" t="s">
        <v>1181</v>
      </c>
      <c r="H2338" s="185">
        <v>1</v>
      </c>
      <c r="I2338" s="186"/>
      <c r="J2338" s="187">
        <f>ROUND(I2338*H2338,2)</f>
        <v>0</v>
      </c>
      <c r="K2338" s="183" t="s">
        <v>156</v>
      </c>
      <c r="L2338" s="39"/>
      <c r="M2338" s="188" t="s">
        <v>1</v>
      </c>
      <c r="N2338" s="189" t="s">
        <v>42</v>
      </c>
      <c r="O2338" s="71"/>
      <c r="P2338" s="190">
        <f>O2338*H2338</f>
        <v>0</v>
      </c>
      <c r="Q2338" s="190">
        <v>0</v>
      </c>
      <c r="R2338" s="190">
        <f>Q2338*H2338</f>
        <v>0</v>
      </c>
      <c r="S2338" s="190">
        <v>0</v>
      </c>
      <c r="T2338" s="191">
        <f>S2338*H2338</f>
        <v>0</v>
      </c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4"/>
      <c r="AE2338" s="34"/>
      <c r="AR2338" s="192" t="s">
        <v>3197</v>
      </c>
      <c r="AT2338" s="192" t="s">
        <v>152</v>
      </c>
      <c r="AU2338" s="192" t="s">
        <v>84</v>
      </c>
      <c r="AY2338" s="17" t="s">
        <v>150</v>
      </c>
      <c r="BE2338" s="193">
        <f>IF(N2338="základní",J2338,0)</f>
        <v>0</v>
      </c>
      <c r="BF2338" s="193">
        <f>IF(N2338="snížená",J2338,0)</f>
        <v>0</v>
      </c>
      <c r="BG2338" s="193">
        <f>IF(N2338="zákl. přenesená",J2338,0)</f>
        <v>0</v>
      </c>
      <c r="BH2338" s="193">
        <f>IF(N2338="sníž. přenesená",J2338,0)</f>
        <v>0</v>
      </c>
      <c r="BI2338" s="193">
        <f>IF(N2338="nulová",J2338,0)</f>
        <v>0</v>
      </c>
      <c r="BJ2338" s="17" t="s">
        <v>82</v>
      </c>
      <c r="BK2338" s="193">
        <f>ROUND(I2338*H2338,2)</f>
        <v>0</v>
      </c>
      <c r="BL2338" s="17" t="s">
        <v>3197</v>
      </c>
      <c r="BM2338" s="192" t="s">
        <v>3198</v>
      </c>
    </row>
    <row r="2339" spans="1:65" s="2" customFormat="1" ht="16.5" customHeight="1">
      <c r="A2339" s="34"/>
      <c r="B2339" s="35"/>
      <c r="C2339" s="181" t="s">
        <v>3199</v>
      </c>
      <c r="D2339" s="181" t="s">
        <v>152</v>
      </c>
      <c r="E2339" s="182" t="s">
        <v>3200</v>
      </c>
      <c r="F2339" s="183" t="s">
        <v>3201</v>
      </c>
      <c r="G2339" s="184" t="s">
        <v>394</v>
      </c>
      <c r="H2339" s="185">
        <v>200</v>
      </c>
      <c r="I2339" s="186"/>
      <c r="J2339" s="187">
        <f>ROUND(I2339*H2339,2)</f>
        <v>0</v>
      </c>
      <c r="K2339" s="183" t="s">
        <v>156</v>
      </c>
      <c r="L2339" s="39"/>
      <c r="M2339" s="188" t="s">
        <v>1</v>
      </c>
      <c r="N2339" s="189" t="s">
        <v>42</v>
      </c>
      <c r="O2339" s="71"/>
      <c r="P2339" s="190">
        <f>O2339*H2339</f>
        <v>0</v>
      </c>
      <c r="Q2339" s="190">
        <v>0</v>
      </c>
      <c r="R2339" s="190">
        <f>Q2339*H2339</f>
        <v>0</v>
      </c>
      <c r="S2339" s="190">
        <v>0</v>
      </c>
      <c r="T2339" s="191">
        <f>S2339*H2339</f>
        <v>0</v>
      </c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  <c r="AR2339" s="192" t="s">
        <v>3197</v>
      </c>
      <c r="AT2339" s="192" t="s">
        <v>152</v>
      </c>
      <c r="AU2339" s="192" t="s">
        <v>84</v>
      </c>
      <c r="AY2339" s="17" t="s">
        <v>150</v>
      </c>
      <c r="BE2339" s="193">
        <f>IF(N2339="základní",J2339,0)</f>
        <v>0</v>
      </c>
      <c r="BF2339" s="193">
        <f>IF(N2339="snížená",J2339,0)</f>
        <v>0</v>
      </c>
      <c r="BG2339" s="193">
        <f>IF(N2339="zákl. přenesená",J2339,0)</f>
        <v>0</v>
      </c>
      <c r="BH2339" s="193">
        <f>IF(N2339="sníž. přenesená",J2339,0)</f>
        <v>0</v>
      </c>
      <c r="BI2339" s="193">
        <f>IF(N2339="nulová",J2339,0)</f>
        <v>0</v>
      </c>
      <c r="BJ2339" s="17" t="s">
        <v>82</v>
      </c>
      <c r="BK2339" s="193">
        <f>ROUND(I2339*H2339,2)</f>
        <v>0</v>
      </c>
      <c r="BL2339" s="17" t="s">
        <v>3197</v>
      </c>
      <c r="BM2339" s="192" t="s">
        <v>3202</v>
      </c>
    </row>
    <row r="2340" spans="1:65" s="12" customFormat="1" ht="22.9" customHeight="1">
      <c r="B2340" s="165"/>
      <c r="C2340" s="166"/>
      <c r="D2340" s="167" t="s">
        <v>76</v>
      </c>
      <c r="E2340" s="179" t="s">
        <v>3203</v>
      </c>
      <c r="F2340" s="179" t="s">
        <v>3204</v>
      </c>
      <c r="G2340" s="166"/>
      <c r="H2340" s="166"/>
      <c r="I2340" s="169"/>
      <c r="J2340" s="180">
        <f>BK2340</f>
        <v>0</v>
      </c>
      <c r="K2340" s="166"/>
      <c r="L2340" s="171"/>
      <c r="M2340" s="172"/>
      <c r="N2340" s="173"/>
      <c r="O2340" s="173"/>
      <c r="P2340" s="174">
        <f>SUM(P2341:P2342)</f>
        <v>0</v>
      </c>
      <c r="Q2340" s="173"/>
      <c r="R2340" s="174">
        <f>SUM(R2341:R2342)</f>
        <v>0</v>
      </c>
      <c r="S2340" s="173"/>
      <c r="T2340" s="175">
        <f>SUM(T2341:T2342)</f>
        <v>0</v>
      </c>
      <c r="AR2340" s="176" t="s">
        <v>179</v>
      </c>
      <c r="AT2340" s="177" t="s">
        <v>76</v>
      </c>
      <c r="AU2340" s="177" t="s">
        <v>82</v>
      </c>
      <c r="AY2340" s="176" t="s">
        <v>150</v>
      </c>
      <c r="BK2340" s="178">
        <f>SUM(BK2341:BK2342)</f>
        <v>0</v>
      </c>
    </row>
    <row r="2341" spans="1:65" s="2" customFormat="1" ht="16.5" customHeight="1">
      <c r="A2341" s="34"/>
      <c r="B2341" s="35"/>
      <c r="C2341" s="181" t="s">
        <v>3205</v>
      </c>
      <c r="D2341" s="181" t="s">
        <v>152</v>
      </c>
      <c r="E2341" s="182" t="s">
        <v>3206</v>
      </c>
      <c r="F2341" s="183" t="s">
        <v>3207</v>
      </c>
      <c r="G2341" s="184" t="s">
        <v>1181</v>
      </c>
      <c r="H2341" s="185">
        <v>1</v>
      </c>
      <c r="I2341" s="186"/>
      <c r="J2341" s="187">
        <f>ROUND(I2341*H2341,2)</f>
        <v>0</v>
      </c>
      <c r="K2341" s="183" t="s">
        <v>156</v>
      </c>
      <c r="L2341" s="39"/>
      <c r="M2341" s="188" t="s">
        <v>1</v>
      </c>
      <c r="N2341" s="189" t="s">
        <v>42</v>
      </c>
      <c r="O2341" s="71"/>
      <c r="P2341" s="190">
        <f>O2341*H2341</f>
        <v>0</v>
      </c>
      <c r="Q2341" s="190">
        <v>0</v>
      </c>
      <c r="R2341" s="190">
        <f>Q2341*H2341</f>
        <v>0</v>
      </c>
      <c r="S2341" s="190">
        <v>0</v>
      </c>
      <c r="T2341" s="191">
        <f>S2341*H2341</f>
        <v>0</v>
      </c>
      <c r="U2341" s="34"/>
      <c r="V2341" s="34"/>
      <c r="W2341" s="34"/>
      <c r="X2341" s="34"/>
      <c r="Y2341" s="34"/>
      <c r="Z2341" s="34"/>
      <c r="AA2341" s="34"/>
      <c r="AB2341" s="34"/>
      <c r="AC2341" s="34"/>
      <c r="AD2341" s="34"/>
      <c r="AE2341" s="34"/>
      <c r="AR2341" s="192" t="s">
        <v>3197</v>
      </c>
      <c r="AT2341" s="192" t="s">
        <v>152</v>
      </c>
      <c r="AU2341" s="192" t="s">
        <v>84</v>
      </c>
      <c r="AY2341" s="17" t="s">
        <v>150</v>
      </c>
      <c r="BE2341" s="193">
        <f>IF(N2341="základní",J2341,0)</f>
        <v>0</v>
      </c>
      <c r="BF2341" s="193">
        <f>IF(N2341="snížená",J2341,0)</f>
        <v>0</v>
      </c>
      <c r="BG2341" s="193">
        <f>IF(N2341="zákl. přenesená",J2341,0)</f>
        <v>0</v>
      </c>
      <c r="BH2341" s="193">
        <f>IF(N2341="sníž. přenesená",J2341,0)</f>
        <v>0</v>
      </c>
      <c r="BI2341" s="193">
        <f>IF(N2341="nulová",J2341,0)</f>
        <v>0</v>
      </c>
      <c r="BJ2341" s="17" t="s">
        <v>82</v>
      </c>
      <c r="BK2341" s="193">
        <f>ROUND(I2341*H2341,2)</f>
        <v>0</v>
      </c>
      <c r="BL2341" s="17" t="s">
        <v>3197</v>
      </c>
      <c r="BM2341" s="192" t="s">
        <v>3208</v>
      </c>
    </row>
    <row r="2342" spans="1:65" s="2" customFormat="1" ht="16.5" customHeight="1">
      <c r="A2342" s="34"/>
      <c r="B2342" s="35"/>
      <c r="C2342" s="181" t="s">
        <v>3209</v>
      </c>
      <c r="D2342" s="181" t="s">
        <v>152</v>
      </c>
      <c r="E2342" s="182" t="s">
        <v>3210</v>
      </c>
      <c r="F2342" s="183" t="s">
        <v>3211</v>
      </c>
      <c r="G2342" s="184" t="s">
        <v>1181</v>
      </c>
      <c r="H2342" s="185">
        <v>1</v>
      </c>
      <c r="I2342" s="186"/>
      <c r="J2342" s="187">
        <f>ROUND(I2342*H2342,2)</f>
        <v>0</v>
      </c>
      <c r="K2342" s="183" t="s">
        <v>156</v>
      </c>
      <c r="L2342" s="39"/>
      <c r="M2342" s="237" t="s">
        <v>1</v>
      </c>
      <c r="N2342" s="238" t="s">
        <v>42</v>
      </c>
      <c r="O2342" s="239"/>
      <c r="P2342" s="240">
        <f>O2342*H2342</f>
        <v>0</v>
      </c>
      <c r="Q2342" s="240">
        <v>0</v>
      </c>
      <c r="R2342" s="240">
        <f>Q2342*H2342</f>
        <v>0</v>
      </c>
      <c r="S2342" s="240">
        <v>0</v>
      </c>
      <c r="T2342" s="241">
        <f>S2342*H2342</f>
        <v>0</v>
      </c>
      <c r="U2342" s="34"/>
      <c r="V2342" s="34"/>
      <c r="W2342" s="34"/>
      <c r="X2342" s="34"/>
      <c r="Y2342" s="34"/>
      <c r="Z2342" s="34"/>
      <c r="AA2342" s="34"/>
      <c r="AB2342" s="34"/>
      <c r="AC2342" s="34"/>
      <c r="AD2342" s="34"/>
      <c r="AE2342" s="34"/>
      <c r="AR2342" s="192" t="s">
        <v>3197</v>
      </c>
      <c r="AT2342" s="192" t="s">
        <v>152</v>
      </c>
      <c r="AU2342" s="192" t="s">
        <v>84</v>
      </c>
      <c r="AY2342" s="17" t="s">
        <v>150</v>
      </c>
      <c r="BE2342" s="193">
        <f>IF(N2342="základní",J2342,0)</f>
        <v>0</v>
      </c>
      <c r="BF2342" s="193">
        <f>IF(N2342="snížená",J2342,0)</f>
        <v>0</v>
      </c>
      <c r="BG2342" s="193">
        <f>IF(N2342="zákl. přenesená",J2342,0)</f>
        <v>0</v>
      </c>
      <c r="BH2342" s="193">
        <f>IF(N2342="sníž. přenesená",J2342,0)</f>
        <v>0</v>
      </c>
      <c r="BI2342" s="193">
        <f>IF(N2342="nulová",J2342,0)</f>
        <v>0</v>
      </c>
      <c r="BJ2342" s="17" t="s">
        <v>82</v>
      </c>
      <c r="BK2342" s="193">
        <f>ROUND(I2342*H2342,2)</f>
        <v>0</v>
      </c>
      <c r="BL2342" s="17" t="s">
        <v>3197</v>
      </c>
      <c r="BM2342" s="192" t="s">
        <v>3212</v>
      </c>
    </row>
    <row r="2343" spans="1:65" s="2" customFormat="1" ht="6.95" customHeight="1">
      <c r="A2343" s="34"/>
      <c r="B2343" s="54"/>
      <c r="C2343" s="55"/>
      <c r="D2343" s="55"/>
      <c r="E2343" s="55"/>
      <c r="F2343" s="55"/>
      <c r="G2343" s="55"/>
      <c r="H2343" s="55"/>
      <c r="I2343" s="55"/>
      <c r="J2343" s="55"/>
      <c r="K2343" s="55"/>
      <c r="L2343" s="39"/>
      <c r="M2343" s="34"/>
      <c r="O2343" s="34"/>
      <c r="P2343" s="34"/>
      <c r="Q2343" s="34"/>
      <c r="R2343" s="34"/>
      <c r="S2343" s="34"/>
      <c r="T2343" s="34"/>
      <c r="U2343" s="34"/>
      <c r="V2343" s="34"/>
      <c r="W2343" s="34"/>
      <c r="X2343" s="34"/>
      <c r="Y2343" s="34"/>
      <c r="Z2343" s="34"/>
      <c r="AA2343" s="34"/>
      <c r="AB2343" s="34"/>
      <c r="AC2343" s="34"/>
      <c r="AD2343" s="34"/>
      <c r="AE2343" s="34"/>
    </row>
  </sheetData>
  <sheetProtection algorithmName="SHA-512" hashValue="vkDEo7wZjZjCa3bgWhA1nl6ZC+nl2QGKHGhM3FRAAhTDbuxQQ2u1mjdp7WxH0sIxmztoFPtG1Accxvw+nS/KCA==" saltValue="DFQFXr4ImvqJKQxPVpfwuzBgUuxZBP+wdDCclTLvruznohl4UP1TLzWS74dkaingk7ppYw79Te3B2QJkEqB90g==" spinCount="100000" sheet="1" objects="1" scenarios="1" formatColumns="0" formatRows="0" autoFilter="0"/>
  <autoFilter ref="C155:K2342"/>
  <mergeCells count="6">
    <mergeCell ref="L2:V2"/>
    <mergeCell ref="E7:H7"/>
    <mergeCell ref="E16:H16"/>
    <mergeCell ref="E25:H25"/>
    <mergeCell ref="E85:H85"/>
    <mergeCell ref="E148:H1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LS2024-083 - Rekonstrukce...</vt:lpstr>
      <vt:lpstr>'LS2024-083 - Rekonstrukce...'!Názvy_tisku</vt:lpstr>
      <vt:lpstr>'Rekapitulace stavby'!Názvy_tisku</vt:lpstr>
      <vt:lpstr>'LS2024-083 - Rekonstrukce...'!Oblast_tisku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ACERNBLS\LSada</dc:creator>
  <cp:lastModifiedBy>Svoboda Martin</cp:lastModifiedBy>
  <dcterms:created xsi:type="dcterms:W3CDTF">2024-10-12T05:53:02Z</dcterms:created>
  <dcterms:modified xsi:type="dcterms:W3CDTF">2025-02-17T08:55:14Z</dcterms:modified>
</cp:coreProperties>
</file>