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ata\záloha\Cheb Myslivna střelnice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TI" sheetId="3" r:id="rId3"/>
    <sheet name="03.1 - Elektroinstalace -..." sheetId="4" r:id="rId4"/>
    <sheet name="04 - VRN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stavební část'!$C$143:$K$817</definedName>
    <definedName name="_xlnm.Print_Area" localSheetId="1">'01 - stavební část'!$C$4:$J$76,'01 - stavební část'!$C$82:$J$125,'01 - stavební část'!$C$131:$J$817</definedName>
    <definedName name="_xlnm.Print_Titles" localSheetId="1">'01 - stavební část'!$143:$143</definedName>
    <definedName name="_xlnm._FilterDatabase" localSheetId="2" hidden="1">'02 - ZTI'!$C$131:$K$304</definedName>
    <definedName name="_xlnm.Print_Area" localSheetId="2">'02 - ZTI'!$C$4:$J$76,'02 - ZTI'!$C$82:$J$113,'02 - ZTI'!$C$119:$J$304</definedName>
    <definedName name="_xlnm.Print_Titles" localSheetId="2">'02 - ZTI'!$131:$131</definedName>
    <definedName name="_xlnm._FilterDatabase" localSheetId="3" hidden="1">'03.1 - Elektroinstalace -...'!$C$120:$K$259</definedName>
    <definedName name="_xlnm.Print_Area" localSheetId="3">'03.1 - Elektroinstalace -...'!$C$4:$J$76,'03.1 - Elektroinstalace -...'!$C$82:$J$102,'03.1 - Elektroinstalace -...'!$C$108:$J$259</definedName>
    <definedName name="_xlnm.Print_Titles" localSheetId="3">'03.1 - Elektroinstalace -...'!$120:$120</definedName>
    <definedName name="_xlnm._FilterDatabase" localSheetId="4" hidden="1">'04 - VRN'!$C$119:$K$130</definedName>
    <definedName name="_xlnm.Print_Area" localSheetId="4">'04 - VRN'!$C$4:$J$76,'04 - VRN'!$C$82:$J$101,'04 - VRN'!$C$107:$J$130</definedName>
    <definedName name="_xlnm.Print_Titles" localSheetId="4">'04 - VRN'!$119:$119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6"/>
  <c r="F114"/>
  <c r="E112"/>
  <c r="J91"/>
  <c r="F89"/>
  <c r="E87"/>
  <c r="J24"/>
  <c r="E24"/>
  <c r="J92"/>
  <c r="J23"/>
  <c r="J18"/>
  <c r="E18"/>
  <c r="F117"/>
  <c r="J17"/>
  <c r="J15"/>
  <c r="E15"/>
  <c r="F91"/>
  <c r="J14"/>
  <c r="J12"/>
  <c r="J114"/>
  <c r="E7"/>
  <c r="E110"/>
  <c i="4" r="J37"/>
  <c r="J36"/>
  <c i="1" r="AY97"/>
  <c i="4" r="J35"/>
  <c i="1" r="AX97"/>
  <c i="4"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7"/>
  <c r="F115"/>
  <c r="E113"/>
  <c r="J91"/>
  <c r="F89"/>
  <c r="E87"/>
  <c r="J24"/>
  <c r="E24"/>
  <c r="J92"/>
  <c r="J23"/>
  <c r="J18"/>
  <c r="E18"/>
  <c r="F118"/>
  <c r="J17"/>
  <c r="J15"/>
  <c r="E15"/>
  <c r="F91"/>
  <c r="J14"/>
  <c r="J12"/>
  <c r="J115"/>
  <c r="E7"/>
  <c r="E85"/>
  <c i="3" r="J37"/>
  <c r="J36"/>
  <c i="1" r="AY96"/>
  <c i="3" r="J35"/>
  <c i="1" r="AX96"/>
  <c i="3" r="BI303"/>
  <c r="BH303"/>
  <c r="BG303"/>
  <c r="BF303"/>
  <c r="T303"/>
  <c r="R303"/>
  <c r="P303"/>
  <c r="BI301"/>
  <c r="BH301"/>
  <c r="BG301"/>
  <c r="BF301"/>
  <c r="T301"/>
  <c r="R301"/>
  <c r="P301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38"/>
  <c r="BH138"/>
  <c r="BG138"/>
  <c r="BF138"/>
  <c r="T138"/>
  <c r="R138"/>
  <c r="P138"/>
  <c r="BI135"/>
  <c r="BH135"/>
  <c r="BG135"/>
  <c r="BF135"/>
  <c r="T135"/>
  <c r="R135"/>
  <c r="P135"/>
  <c r="J128"/>
  <c r="F126"/>
  <c r="E124"/>
  <c r="J91"/>
  <c r="F89"/>
  <c r="E87"/>
  <c r="J24"/>
  <c r="E24"/>
  <c r="J129"/>
  <c r="J23"/>
  <c r="J18"/>
  <c r="E18"/>
  <c r="F129"/>
  <c r="J17"/>
  <c r="J15"/>
  <c r="E15"/>
  <c r="F91"/>
  <c r="J14"/>
  <c r="J12"/>
  <c r="J126"/>
  <c r="E7"/>
  <c r="E122"/>
  <c i="2" r="J37"/>
  <c r="J36"/>
  <c i="1" r="AY95"/>
  <c i="2" r="J35"/>
  <c i="1" r="AX95"/>
  <c i="2" r="BI817"/>
  <c r="BH817"/>
  <c r="BG817"/>
  <c r="BF817"/>
  <c r="T817"/>
  <c r="R817"/>
  <c r="P817"/>
  <c r="BI816"/>
  <c r="BH816"/>
  <c r="BG816"/>
  <c r="BF816"/>
  <c r="T816"/>
  <c r="R816"/>
  <c r="P816"/>
  <c r="BI815"/>
  <c r="BH815"/>
  <c r="BG815"/>
  <c r="BF815"/>
  <c r="T815"/>
  <c r="R815"/>
  <c r="P815"/>
  <c r="BI814"/>
  <c r="BH814"/>
  <c r="BG814"/>
  <c r="BF814"/>
  <c r="T814"/>
  <c r="R814"/>
  <c r="P814"/>
  <c r="BI813"/>
  <c r="BH813"/>
  <c r="BG813"/>
  <c r="BF813"/>
  <c r="T813"/>
  <c r="R813"/>
  <c r="P813"/>
  <c r="BI812"/>
  <c r="BH812"/>
  <c r="BG812"/>
  <c r="BF812"/>
  <c r="T812"/>
  <c r="R812"/>
  <c r="P812"/>
  <c r="BI811"/>
  <c r="BH811"/>
  <c r="BG811"/>
  <c r="BF811"/>
  <c r="T811"/>
  <c r="R811"/>
  <c r="P811"/>
  <c r="BI809"/>
  <c r="BH809"/>
  <c r="BG809"/>
  <c r="BF809"/>
  <c r="T809"/>
  <c r="R809"/>
  <c r="P809"/>
  <c r="BI808"/>
  <c r="BH808"/>
  <c r="BG808"/>
  <c r="BF808"/>
  <c r="T808"/>
  <c r="R808"/>
  <c r="P808"/>
  <c r="BI807"/>
  <c r="BH807"/>
  <c r="BG807"/>
  <c r="BF807"/>
  <c r="T807"/>
  <c r="R807"/>
  <c r="P807"/>
  <c r="BI805"/>
  <c r="BH805"/>
  <c r="BG805"/>
  <c r="BF805"/>
  <c r="T805"/>
  <c r="R805"/>
  <c r="P805"/>
  <c r="BI804"/>
  <c r="BH804"/>
  <c r="BG804"/>
  <c r="BF804"/>
  <c r="T804"/>
  <c r="R804"/>
  <c r="P804"/>
  <c r="BI802"/>
  <c r="BH802"/>
  <c r="BG802"/>
  <c r="BF802"/>
  <c r="T802"/>
  <c r="R802"/>
  <c r="P802"/>
  <c r="BI801"/>
  <c r="BH801"/>
  <c r="BG801"/>
  <c r="BF801"/>
  <c r="T801"/>
  <c r="R801"/>
  <c r="P801"/>
  <c r="BI799"/>
  <c r="BH799"/>
  <c r="BG799"/>
  <c r="BF799"/>
  <c r="T799"/>
  <c r="R799"/>
  <c r="P799"/>
  <c r="BI794"/>
  <c r="BH794"/>
  <c r="BG794"/>
  <c r="BF794"/>
  <c r="T794"/>
  <c r="R794"/>
  <c r="P794"/>
  <c r="BI792"/>
  <c r="BH792"/>
  <c r="BG792"/>
  <c r="BF792"/>
  <c r="T792"/>
  <c r="R792"/>
  <c r="P792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1"/>
  <c r="BH781"/>
  <c r="BG781"/>
  <c r="BF781"/>
  <c r="T781"/>
  <c r="R781"/>
  <c r="P781"/>
  <c r="BI779"/>
  <c r="BH779"/>
  <c r="BG779"/>
  <c r="BF779"/>
  <c r="T779"/>
  <c r="R779"/>
  <c r="P779"/>
  <c r="BI777"/>
  <c r="BH777"/>
  <c r="BG777"/>
  <c r="BF777"/>
  <c r="T777"/>
  <c r="R777"/>
  <c r="P777"/>
  <c r="BI776"/>
  <c r="BH776"/>
  <c r="BG776"/>
  <c r="BF776"/>
  <c r="T776"/>
  <c r="R776"/>
  <c r="P776"/>
  <c r="BI774"/>
  <c r="BH774"/>
  <c r="BG774"/>
  <c r="BF774"/>
  <c r="T774"/>
  <c r="R774"/>
  <c r="P774"/>
  <c r="BI771"/>
  <c r="BH771"/>
  <c r="BG771"/>
  <c r="BF771"/>
  <c r="T771"/>
  <c r="R771"/>
  <c r="P771"/>
  <c r="BI770"/>
  <c r="BH770"/>
  <c r="BG770"/>
  <c r="BF770"/>
  <c r="T770"/>
  <c r="R770"/>
  <c r="P770"/>
  <c r="BI768"/>
  <c r="BH768"/>
  <c r="BG768"/>
  <c r="BF768"/>
  <c r="T768"/>
  <c r="R768"/>
  <c r="P768"/>
  <c r="BI767"/>
  <c r="BH767"/>
  <c r="BG767"/>
  <c r="BF767"/>
  <c r="T767"/>
  <c r="R767"/>
  <c r="P767"/>
  <c r="BI766"/>
  <c r="BH766"/>
  <c r="BG766"/>
  <c r="BF766"/>
  <c r="T766"/>
  <c r="R766"/>
  <c r="P766"/>
  <c r="BI762"/>
  <c r="BH762"/>
  <c r="BG762"/>
  <c r="BF762"/>
  <c r="T762"/>
  <c r="R762"/>
  <c r="P762"/>
  <c r="BI759"/>
  <c r="BH759"/>
  <c r="BG759"/>
  <c r="BF759"/>
  <c r="T759"/>
  <c r="R759"/>
  <c r="P759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6"/>
  <c r="BH746"/>
  <c r="BG746"/>
  <c r="BF746"/>
  <c r="T746"/>
  <c r="R746"/>
  <c r="P746"/>
  <c r="BI745"/>
  <c r="BH745"/>
  <c r="BG745"/>
  <c r="BF745"/>
  <c r="T745"/>
  <c r="R745"/>
  <c r="P745"/>
  <c r="BI744"/>
  <c r="BH744"/>
  <c r="BG744"/>
  <c r="BF744"/>
  <c r="T744"/>
  <c r="R744"/>
  <c r="P744"/>
  <c r="BI743"/>
  <c r="BH743"/>
  <c r="BG743"/>
  <c r="BF743"/>
  <c r="T743"/>
  <c r="R743"/>
  <c r="P743"/>
  <c r="BI742"/>
  <c r="BH742"/>
  <c r="BG742"/>
  <c r="BF742"/>
  <c r="T742"/>
  <c r="R742"/>
  <c r="P742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6"/>
  <c r="BH726"/>
  <c r="BG726"/>
  <c r="BF726"/>
  <c r="T726"/>
  <c r="R726"/>
  <c r="P726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5"/>
  <c r="BH685"/>
  <c r="BG685"/>
  <c r="BF685"/>
  <c r="T685"/>
  <c r="R685"/>
  <c r="P685"/>
  <c r="BI684"/>
  <c r="BH684"/>
  <c r="BG684"/>
  <c r="BF684"/>
  <c r="T684"/>
  <c r="R684"/>
  <c r="P684"/>
  <c r="BI682"/>
  <c r="BH682"/>
  <c r="BG682"/>
  <c r="BF682"/>
  <c r="T682"/>
  <c r="R682"/>
  <c r="P682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0"/>
  <c r="BH670"/>
  <c r="BG670"/>
  <c r="BF670"/>
  <c r="T670"/>
  <c r="R670"/>
  <c r="P670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3"/>
  <c r="BH653"/>
  <c r="BG653"/>
  <c r="BF653"/>
  <c r="T653"/>
  <c r="R653"/>
  <c r="P653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1"/>
  <c r="BH631"/>
  <c r="BG631"/>
  <c r="BF631"/>
  <c r="T631"/>
  <c r="R631"/>
  <c r="P631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5"/>
  <c r="BH625"/>
  <c r="BG625"/>
  <c r="BF625"/>
  <c r="T625"/>
  <c r="R625"/>
  <c r="P625"/>
  <c r="BI624"/>
  <c r="BH624"/>
  <c r="BG624"/>
  <c r="BF624"/>
  <c r="T624"/>
  <c r="R624"/>
  <c r="P624"/>
  <c r="BI622"/>
  <c r="BH622"/>
  <c r="BG622"/>
  <c r="BF622"/>
  <c r="T622"/>
  <c r="R622"/>
  <c r="P622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1"/>
  <c r="BH531"/>
  <c r="BG531"/>
  <c r="BF531"/>
  <c r="T531"/>
  <c r="R531"/>
  <c r="P531"/>
  <c r="BI529"/>
  <c r="BH529"/>
  <c r="BG529"/>
  <c r="BF529"/>
  <c r="T529"/>
  <c r="R529"/>
  <c r="P529"/>
  <c r="BI526"/>
  <c r="BH526"/>
  <c r="BG526"/>
  <c r="BF526"/>
  <c r="T526"/>
  <c r="R526"/>
  <c r="P526"/>
  <c r="BI524"/>
  <c r="BH524"/>
  <c r="BG524"/>
  <c r="BF524"/>
  <c r="T524"/>
  <c r="R524"/>
  <c r="P524"/>
  <c r="BI521"/>
  <c r="BH521"/>
  <c r="BG521"/>
  <c r="BF521"/>
  <c r="T521"/>
  <c r="R521"/>
  <c r="P521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09"/>
  <c r="BH509"/>
  <c r="BG509"/>
  <c r="BF509"/>
  <c r="T509"/>
  <c r="R509"/>
  <c r="P509"/>
  <c r="BI506"/>
  <c r="BH506"/>
  <c r="BG506"/>
  <c r="BF506"/>
  <c r="T506"/>
  <c r="R506"/>
  <c r="P506"/>
  <c r="BI500"/>
  <c r="BH500"/>
  <c r="BG500"/>
  <c r="BF500"/>
  <c r="T500"/>
  <c r="R500"/>
  <c r="P500"/>
  <c r="BI487"/>
  <c r="BH487"/>
  <c r="BG487"/>
  <c r="BF487"/>
  <c r="T487"/>
  <c r="R487"/>
  <c r="P487"/>
  <c r="BI484"/>
  <c r="BH484"/>
  <c r="BG484"/>
  <c r="BF484"/>
  <c r="T484"/>
  <c r="R484"/>
  <c r="P484"/>
  <c r="BI479"/>
  <c r="BH479"/>
  <c r="BG479"/>
  <c r="BF479"/>
  <c r="T479"/>
  <c r="R479"/>
  <c r="P479"/>
  <c r="BI472"/>
  <c r="BH472"/>
  <c r="BG472"/>
  <c r="BF472"/>
  <c r="T472"/>
  <c r="R472"/>
  <c r="P472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55"/>
  <c r="BH455"/>
  <c r="BG455"/>
  <c r="BF455"/>
  <c r="T455"/>
  <c r="R455"/>
  <c r="P455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T374"/>
  <c r="R375"/>
  <c r="R374"/>
  <c r="P375"/>
  <c r="P374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J140"/>
  <c r="F138"/>
  <c r="E136"/>
  <c r="J91"/>
  <c r="F89"/>
  <c r="E87"/>
  <c r="J24"/>
  <c r="E24"/>
  <c r="J141"/>
  <c r="J23"/>
  <c r="J18"/>
  <c r="E18"/>
  <c r="F141"/>
  <c r="J17"/>
  <c r="J15"/>
  <c r="E15"/>
  <c r="F140"/>
  <c r="J14"/>
  <c r="J12"/>
  <c r="J89"/>
  <c r="E7"/>
  <c r="E85"/>
  <c i="1" r="L90"/>
  <c r="AM90"/>
  <c r="AM89"/>
  <c r="L89"/>
  <c r="AM87"/>
  <c r="L87"/>
  <c r="L85"/>
  <c r="L84"/>
  <c i="2" r="BK802"/>
  <c r="J794"/>
  <c r="J784"/>
  <c r="J768"/>
  <c r="J749"/>
  <c r="BK743"/>
  <c r="J732"/>
  <c r="BK723"/>
  <c r="J711"/>
  <c r="J707"/>
  <c r="J696"/>
  <c r="BK689"/>
  <c r="J684"/>
  <c r="J670"/>
  <c r="BK658"/>
  <c r="J650"/>
  <c r="BK639"/>
  <c r="J622"/>
  <c r="BK613"/>
  <c r="BK599"/>
  <c r="BK596"/>
  <c r="J586"/>
  <c r="J575"/>
  <c r="J558"/>
  <c r="BK545"/>
  <c r="BK529"/>
  <c r="BK516"/>
  <c r="J484"/>
  <c r="BK439"/>
  <c r="J421"/>
  <c r="BK399"/>
  <c r="BK386"/>
  <c r="BK372"/>
  <c r="J356"/>
  <c r="J344"/>
  <c r="J323"/>
  <c r="BK313"/>
  <c r="BK304"/>
  <c r="BK282"/>
  <c r="BK267"/>
  <c r="BK253"/>
  <c r="BK206"/>
  <c r="J190"/>
  <c r="J163"/>
  <c r="BK817"/>
  <c r="BK816"/>
  <c r="BK814"/>
  <c r="J813"/>
  <c r="BK804"/>
  <c r="BK776"/>
  <c r="BK767"/>
  <c r="J756"/>
  <c r="J741"/>
  <c r="J735"/>
  <c r="BK726"/>
  <c r="J710"/>
  <c r="J700"/>
  <c r="BK696"/>
  <c r="J691"/>
  <c r="BK677"/>
  <c r="J653"/>
  <c r="J641"/>
  <c r="J631"/>
  <c r="BK624"/>
  <c r="BK605"/>
  <c r="J590"/>
  <c r="BK579"/>
  <c r="J555"/>
  <c r="J543"/>
  <c r="BK534"/>
  <c r="J519"/>
  <c r="BK479"/>
  <c r="J467"/>
  <c r="BK446"/>
  <c r="J435"/>
  <c r="J416"/>
  <c r="J391"/>
  <c r="BK384"/>
  <c r="BK366"/>
  <c r="BK353"/>
  <c r="BK344"/>
  <c r="BK323"/>
  <c r="J313"/>
  <c r="J304"/>
  <c r="J285"/>
  <c r="BK268"/>
  <c r="J251"/>
  <c r="BK232"/>
  <c r="BK224"/>
  <c r="J202"/>
  <c r="BK170"/>
  <c r="BK161"/>
  <c r="BK808"/>
  <c r="BK787"/>
  <c r="J774"/>
  <c r="J750"/>
  <c r="J745"/>
  <c r="J716"/>
  <c r="BK707"/>
  <c r="BK692"/>
  <c r="J673"/>
  <c r="BK649"/>
  <c r="J638"/>
  <c r="BK625"/>
  <c r="J611"/>
  <c r="J589"/>
  <c r="BK558"/>
  <c r="J541"/>
  <c r="BK509"/>
  <c r="BK467"/>
  <c r="J427"/>
  <c r="BK416"/>
  <c r="BK402"/>
  <c r="J386"/>
  <c r="BK369"/>
  <c r="BK337"/>
  <c r="BK279"/>
  <c r="BK263"/>
  <c r="J256"/>
  <c r="BK242"/>
  <c r="J228"/>
  <c r="BK212"/>
  <c r="BK190"/>
  <c r="J170"/>
  <c r="J157"/>
  <c r="J147"/>
  <c r="J786"/>
  <c r="J779"/>
  <c r="BK759"/>
  <c r="BK752"/>
  <c r="BK744"/>
  <c r="BK737"/>
  <c r="BK719"/>
  <c r="BK708"/>
  <c r="BK691"/>
  <c r="J679"/>
  <c r="BK675"/>
  <c r="J643"/>
  <c r="J629"/>
  <c r="BK619"/>
  <c r="J605"/>
  <c r="J592"/>
  <c r="BK575"/>
  <c r="BK564"/>
  <c r="J534"/>
  <c r="J509"/>
  <c r="BK472"/>
  <c r="J455"/>
  <c r="J448"/>
  <c r="J443"/>
  <c r="BK391"/>
  <c r="BK375"/>
  <c r="BK361"/>
  <c r="BK341"/>
  <c r="J332"/>
  <c r="J297"/>
  <c r="J250"/>
  <c r="J242"/>
  <c r="J229"/>
  <c r="J221"/>
  <c r="BK188"/>
  <c r="J169"/>
  <c r="BK151"/>
  <c i="3" r="J288"/>
  <c r="BK282"/>
  <c r="J275"/>
  <c r="BK268"/>
  <c r="BK258"/>
  <c r="BK245"/>
  <c r="BK234"/>
  <c r="J219"/>
  <c r="BK210"/>
  <c r="J202"/>
  <c r="J185"/>
  <c r="BK135"/>
  <c r="BK288"/>
  <c r="J272"/>
  <c r="J267"/>
  <c r="BK259"/>
  <c r="J243"/>
  <c r="BK233"/>
  <c r="J215"/>
  <c r="J208"/>
  <c r="BK197"/>
  <c r="BK183"/>
  <c r="J170"/>
  <c r="BK155"/>
  <c r="J303"/>
  <c r="J294"/>
  <c r="BK289"/>
  <c r="J284"/>
  <c r="BK279"/>
  <c r="J269"/>
  <c r="J254"/>
  <c r="BK248"/>
  <c r="BK241"/>
  <c r="J236"/>
  <c r="BK228"/>
  <c r="J206"/>
  <c r="BK195"/>
  <c r="J184"/>
  <c r="J161"/>
  <c r="BK294"/>
  <c r="J278"/>
  <c r="BK264"/>
  <c r="BK255"/>
  <c r="J240"/>
  <c r="BK235"/>
  <c r="BK219"/>
  <c r="J210"/>
  <c r="J194"/>
  <c r="BK174"/>
  <c r="J153"/>
  <c i="4" r="J254"/>
  <c r="BK241"/>
  <c r="J233"/>
  <c r="J221"/>
  <c r="J215"/>
  <c r="BK199"/>
  <c r="BK196"/>
  <c r="BK184"/>
  <c r="J172"/>
  <c r="BK169"/>
  <c r="J159"/>
  <c r="J142"/>
  <c r="J127"/>
  <c r="BK259"/>
  <c r="J246"/>
  <c r="J239"/>
  <c r="J232"/>
  <c r="J216"/>
  <c r="J203"/>
  <c r="J197"/>
  <c r="J191"/>
  <c r="J179"/>
  <c r="J173"/>
  <c r="BK164"/>
  <c r="J157"/>
  <c r="J154"/>
  <c r="BK149"/>
  <c r="BK138"/>
  <c r="J124"/>
  <c r="BK246"/>
  <c r="BK235"/>
  <c r="J229"/>
  <c r="BK223"/>
  <c r="J212"/>
  <c r="BK206"/>
  <c r="BK201"/>
  <c r="J188"/>
  <c r="BK179"/>
  <c r="J174"/>
  <c r="J166"/>
  <c r="BK157"/>
  <c r="J153"/>
  <c r="BK127"/>
  <c r="J252"/>
  <c r="BK238"/>
  <c r="J234"/>
  <c r="BK228"/>
  <c r="J219"/>
  <c r="BK211"/>
  <c r="BK203"/>
  <c r="BK193"/>
  <c r="BK188"/>
  <c r="BK178"/>
  <c r="J161"/>
  <c r="BK152"/>
  <c r="BK147"/>
  <c r="J140"/>
  <c i="5" r="BK126"/>
  <c r="J123"/>
  <c r="BK130"/>
  <c r="BK128"/>
  <c i="2" r="BK805"/>
  <c r="BK799"/>
  <c r="BK789"/>
  <c r="BK783"/>
  <c r="J767"/>
  <c r="J748"/>
  <c r="BK742"/>
  <c r="BK731"/>
  <c r="J726"/>
  <c r="BK713"/>
  <c r="J708"/>
  <c r="J697"/>
  <c r="J693"/>
  <c r="J675"/>
  <c r="BK665"/>
  <c r="BK651"/>
  <c r="BK644"/>
  <c r="BK629"/>
  <c r="BK615"/>
  <c r="J601"/>
  <c r="J598"/>
  <c r="J579"/>
  <c r="BK566"/>
  <c r="BK552"/>
  <c r="J531"/>
  <c r="J506"/>
  <c r="BK455"/>
  <c r="J437"/>
  <c r="J423"/>
  <c r="BK405"/>
  <c r="J375"/>
  <c r="J368"/>
  <c r="BK348"/>
  <c r="J335"/>
  <c r="BK319"/>
  <c r="J307"/>
  <c r="BK293"/>
  <c r="BK275"/>
  <c r="J260"/>
  <c r="J232"/>
  <c r="BK214"/>
  <c r="BK198"/>
  <c r="BK181"/>
  <c r="BK155"/>
  <c r="J816"/>
  <c r="J815"/>
  <c r="BK813"/>
  <c r="J812"/>
  <c r="J809"/>
  <c r="BK807"/>
  <c r="J801"/>
  <c r="J787"/>
  <c r="J771"/>
  <c r="J766"/>
  <c r="J754"/>
  <c r="J739"/>
  <c r="J731"/>
  <c r="J725"/>
  <c r="BK716"/>
  <c r="BK705"/>
  <c r="BK699"/>
  <c r="J692"/>
  <c r="BK682"/>
  <c r="J667"/>
  <c r="J658"/>
  <c r="BK646"/>
  <c r="J634"/>
  <c r="J613"/>
  <c r="BK603"/>
  <c r="J588"/>
  <c r="J571"/>
  <c r="J552"/>
  <c r="BK547"/>
  <c r="J524"/>
  <c r="J516"/>
  <c r="BK469"/>
  <c r="J449"/>
  <c r="J445"/>
  <c r="BK433"/>
  <c r="BK393"/>
  <c r="J382"/>
  <c r="BK363"/>
  <c r="J357"/>
  <c r="BK352"/>
  <c r="J337"/>
  <c r="J321"/>
  <c r="BK307"/>
  <c r="BK297"/>
  <c r="J282"/>
  <c r="J267"/>
  <c r="BK226"/>
  <c r="J212"/>
  <c r="BK186"/>
  <c r="BK176"/>
  <c r="BK162"/>
  <c r="BK157"/>
  <c r="J789"/>
  <c r="BK779"/>
  <c r="BK762"/>
  <c r="BK749"/>
  <c r="BK730"/>
  <c r="BK711"/>
  <c r="BK697"/>
  <c r="BK684"/>
  <c r="BK650"/>
  <c r="BK643"/>
  <c r="J624"/>
  <c r="BK600"/>
  <c r="BK586"/>
  <c r="J577"/>
  <c r="BK526"/>
  <c r="J500"/>
  <c r="BK451"/>
  <c r="BK425"/>
  <c r="J413"/>
  <c r="J399"/>
  <c r="BK378"/>
  <c r="BK368"/>
  <c r="BK332"/>
  <c r="J295"/>
  <c r="BK265"/>
  <c r="BK250"/>
  <c r="BK244"/>
  <c r="BK235"/>
  <c r="BK216"/>
  <c r="BK202"/>
  <c r="BK180"/>
  <c r="BK165"/>
  <c r="J151"/>
  <c r="J802"/>
  <c r="BK784"/>
  <c r="BK771"/>
  <c r="BK756"/>
  <c r="J747"/>
  <c r="BK741"/>
  <c r="J723"/>
  <c r="J713"/>
  <c r="BK700"/>
  <c r="J682"/>
  <c r="J654"/>
  <c r="BK636"/>
  <c r="J628"/>
  <c r="J621"/>
  <c r="J607"/>
  <c r="J600"/>
  <c r="J582"/>
  <c r="J566"/>
  <c r="J545"/>
  <c r="J529"/>
  <c r="BK506"/>
  <c r="J471"/>
  <c r="BK452"/>
  <c r="J446"/>
  <c r="BK429"/>
  <c r="J411"/>
  <c r="BK382"/>
  <c r="J366"/>
  <c r="BK357"/>
  <c r="J348"/>
  <c r="BK335"/>
  <c r="BK328"/>
  <c r="BK277"/>
  <c r="J265"/>
  <c r="J248"/>
  <c r="J233"/>
  <c r="J208"/>
  <c r="BK183"/>
  <c r="J180"/>
  <c r="J159"/>
  <c r="BK147"/>
  <c i="3" r="BK287"/>
  <c r="BK269"/>
  <c r="BK257"/>
  <c r="BK246"/>
  <c r="J228"/>
  <c r="J216"/>
  <c r="BK206"/>
  <c r="J201"/>
  <c r="BK151"/>
  <c r="BK297"/>
  <c r="BK285"/>
  <c r="J283"/>
  <c r="J266"/>
  <c r="BK262"/>
  <c r="J246"/>
  <c r="J238"/>
  <c r="BK230"/>
  <c r="BK213"/>
  <c r="BK201"/>
  <c r="J195"/>
  <c r="J177"/>
  <c r="J151"/>
  <c r="BK138"/>
  <c r="BK301"/>
  <c r="J287"/>
  <c r="J282"/>
  <c r="J274"/>
  <c r="J263"/>
  <c r="J262"/>
  <c r="J259"/>
  <c r="J257"/>
  <c r="J251"/>
  <c r="J245"/>
  <c r="BK240"/>
  <c r="J224"/>
  <c r="J211"/>
  <c r="J197"/>
  <c r="J186"/>
  <c r="BK179"/>
  <c r="BK153"/>
  <c r="BK295"/>
  <c r="BK283"/>
  <c r="BK275"/>
  <c r="BK263"/>
  <c r="J250"/>
  <c r="BK237"/>
  <c r="J233"/>
  <c r="J217"/>
  <c r="J203"/>
  <c r="J179"/>
  <c r="J149"/>
  <c i="4" r="J255"/>
  <c r="BK248"/>
  <c r="BK239"/>
  <c r="J228"/>
  <c r="BK219"/>
  <c r="J210"/>
  <c r="BK197"/>
  <c r="BK192"/>
  <c r="J180"/>
  <c r="J171"/>
  <c r="J163"/>
  <c r="J155"/>
  <c r="BK136"/>
  <c r="J125"/>
  <c r="BK255"/>
  <c r="BK242"/>
  <c r="BK233"/>
  <c r="BK221"/>
  <c r="BK204"/>
  <c r="BK195"/>
  <c r="J187"/>
  <c r="J175"/>
  <c r="J169"/>
  <c r="J165"/>
  <c r="BK158"/>
  <c r="J151"/>
  <c r="BK142"/>
  <c r="BK134"/>
  <c r="BK254"/>
  <c r="J245"/>
  <c r="BK232"/>
  <c r="J225"/>
  <c r="BK215"/>
  <c r="J211"/>
  <c r="J205"/>
  <c r="J193"/>
  <c r="J178"/>
  <c r="BK175"/>
  <c r="BK170"/>
  <c r="BK163"/>
  <c r="BK154"/>
  <c r="BK145"/>
  <c r="J132"/>
  <c r="J126"/>
  <c r="J242"/>
  <c r="J235"/>
  <c r="BK229"/>
  <c r="J222"/>
  <c r="BK214"/>
  <c r="J204"/>
  <c r="J202"/>
  <c r="BK191"/>
  <c r="BK187"/>
  <c r="J181"/>
  <c r="J164"/>
  <c r="J158"/>
  <c r="BK150"/>
  <c i="5" r="J130"/>
  <c r="J126"/>
  <c r="BK123"/>
  <c i="2" r="J804"/>
  <c r="BK785"/>
  <c r="BK774"/>
  <c r="BK758"/>
  <c r="J744"/>
  <c r="BK734"/>
  <c r="J730"/>
  <c r="BK725"/>
  <c r="BK714"/>
  <c r="J709"/>
  <c r="J699"/>
  <c r="J690"/>
  <c r="J685"/>
  <c r="BK673"/>
  <c r="BK654"/>
  <c r="J649"/>
  <c r="BK638"/>
  <c r="J619"/>
  <c r="BK607"/>
  <c r="BK592"/>
  <c r="BK577"/>
  <c r="J564"/>
  <c r="J547"/>
  <c r="BK536"/>
  <c r="BK519"/>
  <c r="J487"/>
  <c r="BK443"/>
  <c r="J431"/>
  <c r="J409"/>
  <c r="J389"/>
  <c r="J378"/>
  <c r="BK371"/>
  <c r="J354"/>
  <c r="BK340"/>
  <c r="BK321"/>
  <c r="BK309"/>
  <c r="BK302"/>
  <c r="J277"/>
  <c r="J263"/>
  <c r="J244"/>
  <c r="BK210"/>
  <c r="BK191"/>
  <c r="J176"/>
  <c i="1" r="AS94"/>
  <c i="2" r="J811"/>
  <c r="BK746"/>
  <c r="BK732"/>
  <c r="BK718"/>
  <c r="BK709"/>
  <c r="BK698"/>
  <c r="BK695"/>
  <c r="BK685"/>
  <c r="BK679"/>
  <c r="BK663"/>
  <c r="J648"/>
  <c r="J636"/>
  <c r="J627"/>
  <c r="BK611"/>
  <c r="BK594"/>
  <c r="BK581"/>
  <c r="J570"/>
  <c r="BK550"/>
  <c r="BK541"/>
  <c r="J526"/>
  <c r="J513"/>
  <c r="J472"/>
  <c r="J453"/>
  <c r="BK448"/>
  <c r="BK437"/>
  <c r="BK431"/>
  <c r="BK413"/>
  <c r="BK389"/>
  <c r="J372"/>
  <c r="J359"/>
  <c r="BK354"/>
  <c r="BK346"/>
  <c r="BK333"/>
  <c r="J319"/>
  <c r="BK305"/>
  <c r="J293"/>
  <c r="BK270"/>
  <c r="BK260"/>
  <c r="J237"/>
  <c r="J231"/>
  <c r="J216"/>
  <c r="BK200"/>
  <c r="BK178"/>
  <c r="BK169"/>
  <c r="J165"/>
  <c r="BK794"/>
  <c r="BK777"/>
  <c r="J759"/>
  <c r="J746"/>
  <c r="J733"/>
  <c r="J714"/>
  <c r="J701"/>
  <c r="BK688"/>
  <c r="J663"/>
  <c r="J644"/>
  <c r="BK631"/>
  <c r="BK621"/>
  <c r="J599"/>
  <c r="J584"/>
  <c r="J568"/>
  <c r="BK543"/>
  <c r="BK487"/>
  <c r="BK441"/>
  <c r="BK423"/>
  <c r="BK409"/>
  <c r="BK387"/>
  <c r="J371"/>
  <c r="J341"/>
  <c r="BK330"/>
  <c r="J309"/>
  <c r="BK273"/>
  <c r="J259"/>
  <c r="BK247"/>
  <c r="BK237"/>
  <c r="J214"/>
  <c r="J206"/>
  <c r="J186"/>
  <c r="J167"/>
  <c r="J155"/>
  <c r="J149"/>
  <c r="J799"/>
  <c r="J785"/>
  <c r="J777"/>
  <c r="BK768"/>
  <c r="J758"/>
  <c r="BK750"/>
  <c r="J742"/>
  <c r="J734"/>
  <c r="J712"/>
  <c r="J698"/>
  <c r="J689"/>
  <c r="J677"/>
  <c r="BK670"/>
  <c r="BK648"/>
  <c r="BK634"/>
  <c r="J625"/>
  <c r="J615"/>
  <c r="J603"/>
  <c r="BK590"/>
  <c r="J573"/>
  <c r="J561"/>
  <c r="J536"/>
  <c r="BK513"/>
  <c r="J479"/>
  <c r="J465"/>
  <c r="BK449"/>
  <c r="J439"/>
  <c r="J425"/>
  <c r="J367"/>
  <c r="BK359"/>
  <c r="J352"/>
  <c r="J340"/>
  <c r="J330"/>
  <c r="J273"/>
  <c r="BK251"/>
  <c r="J247"/>
  <c r="J235"/>
  <c r="J226"/>
  <c r="J198"/>
  <c r="J172"/>
  <c r="BK153"/>
  <c i="3" r="J291"/>
  <c r="BK278"/>
  <c r="J271"/>
  <c r="BK261"/>
  <c r="BK251"/>
  <c r="J241"/>
  <c r="J226"/>
  <c r="J213"/>
  <c r="J204"/>
  <c r="J174"/>
  <c r="J292"/>
  <c r="BK284"/>
  <c r="BK281"/>
  <c r="BK270"/>
  <c r="BK265"/>
  <c r="J261"/>
  <c r="J253"/>
  <c r="J237"/>
  <c r="BK217"/>
  <c r="BK211"/>
  <c r="J199"/>
  <c r="BK185"/>
  <c r="J165"/>
  <c r="J147"/>
  <c r="BK303"/>
  <c r="J295"/>
  <c r="BK291"/>
  <c r="J285"/>
  <c r="J280"/>
  <c r="J270"/>
  <c r="BK267"/>
  <c r="BK253"/>
  <c r="J247"/>
  <c r="J239"/>
  <c r="J230"/>
  <c r="BK221"/>
  <c r="BK200"/>
  <c r="BK194"/>
  <c r="J183"/>
  <c r="BK170"/>
  <c r="J301"/>
  <c r="J286"/>
  <c r="BK276"/>
  <c r="BK260"/>
  <c r="BK254"/>
  <c r="BK238"/>
  <c r="J234"/>
  <c r="BK216"/>
  <c r="BK202"/>
  <c r="BK184"/>
  <c r="J155"/>
  <c r="J138"/>
  <c i="4" r="BK258"/>
  <c r="J250"/>
  <c r="J238"/>
  <c r="J224"/>
  <c r="BK216"/>
  <c r="BK200"/>
  <c r="J195"/>
  <c r="BK183"/>
  <c r="J167"/>
  <c r="J150"/>
  <c r="J138"/>
  <c r="BK126"/>
  <c r="J257"/>
  <c r="BK245"/>
  <c r="BK236"/>
  <c r="BK226"/>
  <c r="BK208"/>
  <c r="J201"/>
  <c r="BK198"/>
  <c r="BK189"/>
  <c r="J177"/>
  <c r="J168"/>
  <c r="BK161"/>
  <c r="BK156"/>
  <c r="J152"/>
  <c r="J144"/>
  <c r="J141"/>
  <c r="BK125"/>
  <c r="BK253"/>
  <c r="J237"/>
  <c r="J230"/>
  <c r="BK224"/>
  <c r="BK222"/>
  <c r="J208"/>
  <c r="J198"/>
  <c r="BK190"/>
  <c r="BK180"/>
  <c r="BK177"/>
  <c r="BK173"/>
  <c r="BK168"/>
  <c r="BK160"/>
  <c r="BK141"/>
  <c r="BK129"/>
  <c r="J259"/>
  <c r="BK250"/>
  <c r="BK237"/>
  <c r="BK230"/>
  <c r="J227"/>
  <c r="BK212"/>
  <c r="J209"/>
  <c r="J200"/>
  <c r="J190"/>
  <c r="J184"/>
  <c r="BK171"/>
  <c r="J160"/>
  <c r="BK151"/>
  <c r="J145"/>
  <c r="BK132"/>
  <c r="J129"/>
  <c i="5" r="J124"/>
  <c r="J128"/>
  <c r="BK125"/>
  <c i="2" r="BK801"/>
  <c r="J791"/>
  <c r="BK781"/>
  <c r="BK766"/>
  <c r="BK747"/>
  <c r="BK735"/>
  <c r="BK733"/>
  <c r="J729"/>
  <c r="BK721"/>
  <c r="BK710"/>
  <c r="BK701"/>
  <c r="J695"/>
  <c r="BK687"/>
  <c r="BK681"/>
  <c r="BK667"/>
  <c r="BK653"/>
  <c r="J646"/>
  <c r="J632"/>
  <c r="BK617"/>
  <c r="BK609"/>
  <c r="J594"/>
  <c r="BK582"/>
  <c r="BK570"/>
  <c r="BK561"/>
  <c r="J548"/>
  <c r="J538"/>
  <c r="BK524"/>
  <c r="BK453"/>
  <c r="J433"/>
  <c r="BK411"/>
  <c r="J393"/>
  <c r="J384"/>
  <c r="J369"/>
  <c r="BK350"/>
  <c r="J333"/>
  <c r="BK315"/>
  <c r="J305"/>
  <c r="BK285"/>
  <c r="J268"/>
  <c r="BK256"/>
  <c r="BK229"/>
  <c r="BK208"/>
  <c r="J188"/>
  <c r="J162"/>
  <c r="J817"/>
  <c r="BK815"/>
  <c r="J814"/>
  <c r="BK812"/>
  <c r="BK811"/>
  <c r="BK809"/>
  <c r="J808"/>
  <c r="J805"/>
  <c r="J792"/>
  <c r="J781"/>
  <c r="BK770"/>
  <c r="J762"/>
  <c r="BK748"/>
  <c r="J737"/>
  <c r="BK729"/>
  <c r="J719"/>
  <c r="BK712"/>
  <c r="J703"/>
  <c r="J694"/>
  <c r="BK690"/>
  <c r="J681"/>
  <c r="J665"/>
  <c r="J651"/>
  <c r="J639"/>
  <c r="BK628"/>
  <c r="J609"/>
  <c r="J596"/>
  <c r="BK589"/>
  <c r="BK573"/>
  <c r="BK568"/>
  <c r="BK548"/>
  <c r="BK538"/>
  <c r="BK521"/>
  <c r="BK500"/>
  <c r="BK471"/>
  <c r="J452"/>
  <c r="J441"/>
  <c r="J429"/>
  <c r="BK396"/>
  <c r="J387"/>
  <c r="BK367"/>
  <c r="J361"/>
  <c r="BK356"/>
  <c r="J350"/>
  <c r="BK325"/>
  <c r="J315"/>
  <c r="BK295"/>
  <c r="J279"/>
  <c r="BK259"/>
  <c r="BK233"/>
  <c r="BK228"/>
  <c r="BK221"/>
  <c r="J183"/>
  <c r="BK172"/>
  <c r="BK167"/>
  <c r="BK159"/>
  <c r="BK791"/>
  <c r="BK786"/>
  <c r="J776"/>
  <c r="J752"/>
  <c r="J743"/>
  <c r="J718"/>
  <c r="BK703"/>
  <c r="BK693"/>
  <c r="J687"/>
  <c r="J656"/>
  <c r="BK632"/>
  <c r="BK622"/>
  <c r="BK601"/>
  <c r="BK588"/>
  <c r="J581"/>
  <c r="J550"/>
  <c r="J521"/>
  <c r="BK465"/>
  <c r="BK435"/>
  <c r="BK421"/>
  <c r="J405"/>
  <c r="J396"/>
  <c r="J380"/>
  <c r="J339"/>
  <c r="J328"/>
  <c r="J302"/>
  <c r="J270"/>
  <c r="BK248"/>
  <c r="J238"/>
  <c r="J224"/>
  <c r="J210"/>
  <c r="J191"/>
  <c r="J178"/>
  <c r="BK163"/>
  <c r="J153"/>
  <c r="J807"/>
  <c r="BK792"/>
  <c r="J783"/>
  <c r="J770"/>
  <c r="BK754"/>
  <c r="BK745"/>
  <c r="BK739"/>
  <c r="J721"/>
  <c r="J705"/>
  <c r="BK694"/>
  <c r="J688"/>
  <c r="BK656"/>
  <c r="BK641"/>
  <c r="BK627"/>
  <c r="J617"/>
  <c r="BK598"/>
  <c r="BK584"/>
  <c r="BK571"/>
  <c r="BK555"/>
  <c r="BK531"/>
  <c r="BK484"/>
  <c r="J469"/>
  <c r="J451"/>
  <c r="BK445"/>
  <c r="BK427"/>
  <c r="J402"/>
  <c r="BK380"/>
  <c r="J363"/>
  <c r="J353"/>
  <c r="J346"/>
  <c r="BK339"/>
  <c r="J325"/>
  <c r="J275"/>
  <c r="J253"/>
  <c r="BK238"/>
  <c r="BK231"/>
  <c r="J200"/>
  <c r="J181"/>
  <c r="J161"/>
  <c r="BK149"/>
  <c i="3" r="BK280"/>
  <c r="BK272"/>
  <c r="BK266"/>
  <c r="J255"/>
  <c r="J235"/>
  <c r="BK224"/>
  <c r="J212"/>
  <c r="BK203"/>
  <c r="BK199"/>
  <c r="BK147"/>
  <c r="J289"/>
  <c r="BK274"/>
  <c r="J264"/>
  <c r="J260"/>
  <c r="BK247"/>
  <c r="BK239"/>
  <c r="J232"/>
  <c r="BK212"/>
  <c r="J200"/>
  <c r="BK186"/>
  <c r="J180"/>
  <c r="BK161"/>
  <c r="BK149"/>
  <c r="BK292"/>
  <c r="BK286"/>
  <c r="J281"/>
  <c r="J276"/>
  <c r="J268"/>
  <c r="J265"/>
  <c r="BK250"/>
  <c r="BK243"/>
  <c r="BK232"/>
  <c r="BK226"/>
  <c r="BK215"/>
  <c r="BK204"/>
  <c r="J188"/>
  <c r="BK180"/>
  <c r="BK165"/>
  <c r="J297"/>
  <c r="J279"/>
  <c r="BK271"/>
  <c r="J258"/>
  <c r="J248"/>
  <c r="BK236"/>
  <c r="J221"/>
  <c r="BK208"/>
  <c r="BK188"/>
  <c r="BK177"/>
  <c r="J135"/>
  <c i="4" r="J253"/>
  <c r="BK240"/>
  <c r="BK231"/>
  <c r="J217"/>
  <c r="BK205"/>
  <c r="J194"/>
  <c r="BK186"/>
  <c r="BK176"/>
  <c r="J170"/>
  <c r="J162"/>
  <c r="BK148"/>
  <c r="J131"/>
  <c r="BK124"/>
  <c r="BK252"/>
  <c r="J241"/>
  <c r="BK234"/>
  <c r="BK225"/>
  <c r="J206"/>
  <c r="J199"/>
  <c r="J192"/>
  <c r="J186"/>
  <c r="BK174"/>
  <c r="BK167"/>
  <c r="BK159"/>
  <c r="BK153"/>
  <c r="J148"/>
  <c r="BK140"/>
  <c r="J136"/>
  <c r="BK257"/>
  <c r="J240"/>
  <c r="BK227"/>
  <c r="J223"/>
  <c r="J214"/>
  <c r="BK209"/>
  <c r="BK202"/>
  <c r="J196"/>
  <c r="BK181"/>
  <c r="J176"/>
  <c r="BK172"/>
  <c r="BK165"/>
  <c r="J156"/>
  <c r="J147"/>
  <c r="J134"/>
  <c r="J258"/>
  <c r="J248"/>
  <c r="J236"/>
  <c r="J231"/>
  <c r="J226"/>
  <c r="BK217"/>
  <c r="BK210"/>
  <c r="BK194"/>
  <c r="J189"/>
  <c r="J183"/>
  <c r="BK166"/>
  <c r="BK162"/>
  <c r="BK155"/>
  <c r="J149"/>
  <c r="BK144"/>
  <c r="BK131"/>
  <c i="5" r="J125"/>
  <c r="BK124"/>
  <c i="2" l="1" r="R146"/>
  <c r="T171"/>
  <c r="T205"/>
  <c r="T246"/>
  <c r="T272"/>
  <c r="T281"/>
  <c r="P343"/>
  <c r="BK377"/>
  <c r="J377"/>
  <c r="J107"/>
  <c r="BK390"/>
  <c r="J390"/>
  <c r="J108"/>
  <c r="P428"/>
  <c r="P442"/>
  <c r="P454"/>
  <c r="R544"/>
  <c r="R569"/>
  <c r="R645"/>
  <c r="R657"/>
  <c r="R715"/>
  <c r="R751"/>
  <c r="R757"/>
  <c r="R769"/>
  <c r="R778"/>
  <c r="R788"/>
  <c r="R803"/>
  <c r="R806"/>
  <c r="T810"/>
  <c i="3" r="P134"/>
  <c r="P173"/>
  <c r="BK182"/>
  <c r="J182"/>
  <c r="J100"/>
  <c r="BK193"/>
  <c r="J193"/>
  <c r="J102"/>
  <c r="BK218"/>
  <c r="J218"/>
  <c r="J103"/>
  <c r="R223"/>
  <c r="P249"/>
  <c r="BK273"/>
  <c r="J273"/>
  <c r="J107"/>
  <c r="BK277"/>
  <c r="J277"/>
  <c r="J108"/>
  <c r="BK290"/>
  <c r="J290"/>
  <c r="J109"/>
  <c r="P293"/>
  <c r="R300"/>
  <c r="R299"/>
  <c i="2" r="BK146"/>
  <c r="BK171"/>
  <c r="J171"/>
  <c r="J99"/>
  <c r="BK205"/>
  <c r="J205"/>
  <c r="J100"/>
  <c r="BK246"/>
  <c r="J246"/>
  <c r="J101"/>
  <c r="BK272"/>
  <c r="J272"/>
  <c r="J102"/>
  <c r="R281"/>
  <c r="R343"/>
  <c r="P377"/>
  <c r="T377"/>
  <c r="T390"/>
  <c r="T428"/>
  <c r="T442"/>
  <c r="R454"/>
  <c r="P544"/>
  <c r="BK569"/>
  <c r="J569"/>
  <c r="J113"/>
  <c r="BK645"/>
  <c r="J645"/>
  <c r="J114"/>
  <c r="BK657"/>
  <c r="J657"/>
  <c r="J115"/>
  <c r="BK715"/>
  <c r="J715"/>
  <c r="J116"/>
  <c r="BK751"/>
  <c r="J751"/>
  <c r="J117"/>
  <c r="BK757"/>
  <c r="J757"/>
  <c r="J118"/>
  <c r="BK769"/>
  <c r="J769"/>
  <c r="J119"/>
  <c r="BK778"/>
  <c r="J778"/>
  <c r="J120"/>
  <c r="BK788"/>
  <c r="J788"/>
  <c r="J121"/>
  <c r="BK803"/>
  <c r="J803"/>
  <c r="J122"/>
  <c r="T803"/>
  <c r="T806"/>
  <c r="R810"/>
  <c i="3" r="BK134"/>
  <c r="BK173"/>
  <c r="J173"/>
  <c r="J99"/>
  <c r="R182"/>
  <c r="P193"/>
  <c r="R218"/>
  <c r="BK223"/>
  <c r="BK249"/>
  <c r="J249"/>
  <c r="J106"/>
  <c r="P273"/>
  <c r="P277"/>
  <c r="P290"/>
  <c r="BK293"/>
  <c r="J293"/>
  <c r="J110"/>
  <c r="T300"/>
  <c r="T299"/>
  <c i="4" r="R123"/>
  <c r="P207"/>
  <c r="BK244"/>
  <c r="BK243"/>
  <c r="J243"/>
  <c r="J100"/>
  <c r="R244"/>
  <c r="R243"/>
  <c i="2" r="P146"/>
  <c r="P171"/>
  <c r="P205"/>
  <c r="P246"/>
  <c r="R272"/>
  <c r="P281"/>
  <c r="BK343"/>
  <c r="J343"/>
  <c r="J104"/>
  <c r="R377"/>
  <c r="R390"/>
  <c r="R428"/>
  <c r="R442"/>
  <c r="T454"/>
  <c r="T544"/>
  <c r="T569"/>
  <c r="T645"/>
  <c r="T657"/>
  <c r="T715"/>
  <c r="T751"/>
  <c r="T757"/>
  <c r="T769"/>
  <c r="T778"/>
  <c r="T788"/>
  <c r="BK806"/>
  <c r="J806"/>
  <c r="J123"/>
  <c r="BK810"/>
  <c r="J810"/>
  <c r="J124"/>
  <c r="P810"/>
  <c i="3" r="R134"/>
  <c r="R133"/>
  <c r="R173"/>
  <c r="P182"/>
  <c r="R193"/>
  <c r="P218"/>
  <c r="P223"/>
  <c r="P222"/>
  <c r="T249"/>
  <c r="R273"/>
  <c r="T277"/>
  <c r="T290"/>
  <c r="R293"/>
  <c r="P300"/>
  <c r="P299"/>
  <c i="4" r="P123"/>
  <c r="P122"/>
  <c r="BK207"/>
  <c r="J207"/>
  <c r="J99"/>
  <c r="T207"/>
  <c r="T244"/>
  <c r="T243"/>
  <c i="2" r="T146"/>
  <c r="R171"/>
  <c r="R205"/>
  <c r="R246"/>
  <c r="P272"/>
  <c r="BK281"/>
  <c r="J281"/>
  <c r="J103"/>
  <c r="T343"/>
  <c r="P390"/>
  <c r="BK428"/>
  <c r="J428"/>
  <c r="J109"/>
  <c r="BK442"/>
  <c r="J442"/>
  <c r="J110"/>
  <c r="BK454"/>
  <c r="J454"/>
  <c r="J111"/>
  <c r="BK544"/>
  <c r="J544"/>
  <c r="J112"/>
  <c r="P569"/>
  <c r="P645"/>
  <c r="P657"/>
  <c r="P715"/>
  <c r="P751"/>
  <c r="P757"/>
  <c r="P769"/>
  <c r="P778"/>
  <c r="P788"/>
  <c r="P803"/>
  <c r="P806"/>
  <c i="3" r="T134"/>
  <c r="T173"/>
  <c r="T182"/>
  <c r="T193"/>
  <c r="T218"/>
  <c r="T223"/>
  <c r="R249"/>
  <c r="T273"/>
  <c r="R277"/>
  <c r="R290"/>
  <c r="T293"/>
  <c r="BK300"/>
  <c r="J300"/>
  <c r="J112"/>
  <c i="4" r="BK123"/>
  <c r="BK122"/>
  <c r="J122"/>
  <c r="J97"/>
  <c r="T123"/>
  <c r="T122"/>
  <c r="T121"/>
  <c r="R207"/>
  <c r="P244"/>
  <c r="P243"/>
  <c i="5" r="BK122"/>
  <c r="J122"/>
  <c r="J98"/>
  <c r="P122"/>
  <c r="P121"/>
  <c r="P120"/>
  <c i="1" r="AU98"/>
  <c i="5" r="R122"/>
  <c r="R121"/>
  <c r="R120"/>
  <c r="T122"/>
  <c r="T121"/>
  <c r="T120"/>
  <c i="3" r="BK187"/>
  <c r="J187"/>
  <c r="J101"/>
  <c i="2" r="BK374"/>
  <c r="J374"/>
  <c r="J105"/>
  <c i="5" r="BK127"/>
  <c r="J127"/>
  <c r="J99"/>
  <c r="BK129"/>
  <c r="J129"/>
  <c r="J100"/>
  <c r="J89"/>
  <c r="J117"/>
  <c r="BE130"/>
  <c i="4" r="BK121"/>
  <c r="J121"/>
  <c r="J96"/>
  <c i="5" r="F116"/>
  <c r="BE125"/>
  <c i="4" r="J123"/>
  <c r="J98"/>
  <c r="J244"/>
  <c r="J101"/>
  <c i="5" r="E85"/>
  <c r="BE123"/>
  <c r="BE126"/>
  <c r="F92"/>
  <c r="BE124"/>
  <c r="BE128"/>
  <c i="4" r="J89"/>
  <c r="F92"/>
  <c r="J118"/>
  <c r="BE124"/>
  <c r="BE126"/>
  <c r="BE134"/>
  <c r="BE140"/>
  <c r="BE141"/>
  <c r="BE147"/>
  <c r="BE153"/>
  <c r="BE155"/>
  <c r="BE156"/>
  <c r="BE167"/>
  <c r="BE168"/>
  <c r="BE169"/>
  <c r="BE172"/>
  <c r="BE177"/>
  <c r="BE184"/>
  <c r="BE195"/>
  <c r="BE196"/>
  <c r="BE198"/>
  <c r="BE204"/>
  <c r="BE216"/>
  <c r="BE226"/>
  <c r="BE231"/>
  <c r="BE232"/>
  <c r="BE240"/>
  <c r="BE245"/>
  <c r="BE252"/>
  <c r="BE255"/>
  <c i="3" r="J134"/>
  <c r="J98"/>
  <c i="4" r="E111"/>
  <c r="F117"/>
  <c r="BE138"/>
  <c r="BE142"/>
  <c r="BE148"/>
  <c r="BE149"/>
  <c r="BE150"/>
  <c r="BE154"/>
  <c r="BE158"/>
  <c r="BE166"/>
  <c r="BE181"/>
  <c r="BE183"/>
  <c r="BE187"/>
  <c r="BE191"/>
  <c r="BE193"/>
  <c r="BE194"/>
  <c r="BE199"/>
  <c r="BE201"/>
  <c r="BE219"/>
  <c r="BE221"/>
  <c r="BE225"/>
  <c r="BE228"/>
  <c r="BE230"/>
  <c r="BE233"/>
  <c r="BE237"/>
  <c r="BE238"/>
  <c r="BE241"/>
  <c r="BE250"/>
  <c r="BE254"/>
  <c i="3" r="J223"/>
  <c r="J105"/>
  <c i="4" r="BE125"/>
  <c r="BE127"/>
  <c r="BE131"/>
  <c r="BE136"/>
  <c r="BE144"/>
  <c r="BE159"/>
  <c r="BE162"/>
  <c r="BE165"/>
  <c r="BE170"/>
  <c r="BE171"/>
  <c r="BE175"/>
  <c r="BE176"/>
  <c r="BE180"/>
  <c r="BE186"/>
  <c r="BE192"/>
  <c r="BE197"/>
  <c r="BE200"/>
  <c r="BE209"/>
  <c r="BE210"/>
  <c r="BE212"/>
  <c r="BE214"/>
  <c r="BE217"/>
  <c r="BE222"/>
  <c r="BE223"/>
  <c r="BE229"/>
  <c r="BE239"/>
  <c r="BE246"/>
  <c r="BE248"/>
  <c r="BE258"/>
  <c r="BE129"/>
  <c r="BE132"/>
  <c r="BE145"/>
  <c r="BE151"/>
  <c r="BE152"/>
  <c r="BE157"/>
  <c r="BE160"/>
  <c r="BE161"/>
  <c r="BE163"/>
  <c r="BE164"/>
  <c r="BE173"/>
  <c r="BE174"/>
  <c r="BE178"/>
  <c r="BE179"/>
  <c r="BE188"/>
  <c r="BE189"/>
  <c r="BE190"/>
  <c r="BE202"/>
  <c r="BE203"/>
  <c r="BE205"/>
  <c r="BE206"/>
  <c r="BE208"/>
  <c r="BE211"/>
  <c r="BE215"/>
  <c r="BE224"/>
  <c r="BE227"/>
  <c r="BE234"/>
  <c r="BE235"/>
  <c r="BE236"/>
  <c r="BE242"/>
  <c r="BE253"/>
  <c r="BE257"/>
  <c r="BE259"/>
  <c i="2" r="J146"/>
  <c r="J98"/>
  <c i="3" r="E85"/>
  <c r="F128"/>
  <c r="BE138"/>
  <c r="BE149"/>
  <c r="BE151"/>
  <c r="BE165"/>
  <c r="BE170"/>
  <c r="BE186"/>
  <c r="BE194"/>
  <c r="BE195"/>
  <c r="BE199"/>
  <c r="BE200"/>
  <c r="BE210"/>
  <c r="BE211"/>
  <c r="BE213"/>
  <c r="BE232"/>
  <c r="BE241"/>
  <c r="BE243"/>
  <c r="BE246"/>
  <c r="BE251"/>
  <c r="BE261"/>
  <c r="BE265"/>
  <c r="BE266"/>
  <c r="BE268"/>
  <c r="BE269"/>
  <c r="BE271"/>
  <c r="BE272"/>
  <c r="BE279"/>
  <c r="BE280"/>
  <c r="BE282"/>
  <c r="BE287"/>
  <c r="BE288"/>
  <c r="BE289"/>
  <c r="BE135"/>
  <c r="BE161"/>
  <c r="BE174"/>
  <c r="BE184"/>
  <c r="BE197"/>
  <c r="BE201"/>
  <c r="BE206"/>
  <c r="BE208"/>
  <c r="BE212"/>
  <c r="BE216"/>
  <c r="BE219"/>
  <c r="BE233"/>
  <c r="BE237"/>
  <c r="BE245"/>
  <c r="BE257"/>
  <c r="BE259"/>
  <c r="BE260"/>
  <c r="BE270"/>
  <c r="BE274"/>
  <c r="BE295"/>
  <c r="BE301"/>
  <c r="BE303"/>
  <c r="F92"/>
  <c r="BE202"/>
  <c r="BE204"/>
  <c r="BE215"/>
  <c r="BE217"/>
  <c r="BE224"/>
  <c r="BE226"/>
  <c r="BE234"/>
  <c r="BE235"/>
  <c r="BE240"/>
  <c r="BE250"/>
  <c r="BE254"/>
  <c r="BE255"/>
  <c r="BE267"/>
  <c r="BE278"/>
  <c r="BE286"/>
  <c r="BE292"/>
  <c r="BE297"/>
  <c r="J89"/>
  <c r="J92"/>
  <c r="BE147"/>
  <c r="BE153"/>
  <c r="BE155"/>
  <c r="BE177"/>
  <c r="BE179"/>
  <c r="BE180"/>
  <c r="BE183"/>
  <c r="BE185"/>
  <c r="BE188"/>
  <c r="BE203"/>
  <c r="BE221"/>
  <c r="BE228"/>
  <c r="BE230"/>
  <c r="BE236"/>
  <c r="BE238"/>
  <c r="BE239"/>
  <c r="BE247"/>
  <c r="BE248"/>
  <c r="BE253"/>
  <c r="BE258"/>
  <c r="BE262"/>
  <c r="BE263"/>
  <c r="BE264"/>
  <c r="BE275"/>
  <c r="BE276"/>
  <c r="BE281"/>
  <c r="BE283"/>
  <c r="BE284"/>
  <c r="BE285"/>
  <c r="BE291"/>
  <c r="BE294"/>
  <c i="2" r="E134"/>
  <c r="BE155"/>
  <c r="BE162"/>
  <c r="BE163"/>
  <c r="BE169"/>
  <c r="BE172"/>
  <c r="BE176"/>
  <c r="BE178"/>
  <c r="BE186"/>
  <c r="BE190"/>
  <c r="BE202"/>
  <c r="BE256"/>
  <c r="BE259"/>
  <c r="BE260"/>
  <c r="BE265"/>
  <c r="BE279"/>
  <c r="BE304"/>
  <c r="BE309"/>
  <c r="BE313"/>
  <c r="BE315"/>
  <c r="BE335"/>
  <c r="BE354"/>
  <c r="BE367"/>
  <c r="BE368"/>
  <c r="BE369"/>
  <c r="BE371"/>
  <c r="BE384"/>
  <c r="BE387"/>
  <c r="BE396"/>
  <c r="BE411"/>
  <c r="BE416"/>
  <c r="BE433"/>
  <c r="BE435"/>
  <c r="BE439"/>
  <c r="BE455"/>
  <c r="BE500"/>
  <c r="BE519"/>
  <c r="BE521"/>
  <c r="BE538"/>
  <c r="BE550"/>
  <c r="BE579"/>
  <c r="BE586"/>
  <c r="BE588"/>
  <c r="BE599"/>
  <c r="BE600"/>
  <c r="BE601"/>
  <c r="BE605"/>
  <c r="BE609"/>
  <c r="BE613"/>
  <c r="BE621"/>
  <c r="BE629"/>
  <c r="BE632"/>
  <c r="BE634"/>
  <c r="BE638"/>
  <c r="BE644"/>
  <c r="BE649"/>
  <c r="BE651"/>
  <c r="BE663"/>
  <c r="BE681"/>
  <c r="BE685"/>
  <c r="BE689"/>
  <c r="BE692"/>
  <c r="BE697"/>
  <c r="BE698"/>
  <c r="BE701"/>
  <c r="BE714"/>
  <c r="BE716"/>
  <c r="BE726"/>
  <c r="BE729"/>
  <c r="BE732"/>
  <c r="BE742"/>
  <c r="BE746"/>
  <c r="BE747"/>
  <c r="BE748"/>
  <c r="BE762"/>
  <c r="BE771"/>
  <c r="BE774"/>
  <c r="BE787"/>
  <c r="BE799"/>
  <c r="BE807"/>
  <c r="J92"/>
  <c r="J138"/>
  <c r="BE159"/>
  <c r="BE161"/>
  <c r="BE181"/>
  <c r="BE198"/>
  <c r="BE226"/>
  <c r="BE229"/>
  <c r="BE231"/>
  <c r="BE251"/>
  <c r="BE267"/>
  <c r="BE273"/>
  <c r="BE282"/>
  <c r="BE285"/>
  <c r="BE297"/>
  <c r="BE307"/>
  <c r="BE325"/>
  <c r="BE333"/>
  <c r="BE340"/>
  <c r="BE341"/>
  <c r="BE346"/>
  <c r="BE348"/>
  <c r="BE350"/>
  <c r="BE353"/>
  <c r="BE357"/>
  <c r="BE361"/>
  <c r="BE363"/>
  <c r="BE372"/>
  <c r="BE375"/>
  <c r="BE382"/>
  <c r="BE391"/>
  <c r="BE431"/>
  <c r="BE437"/>
  <c r="BE443"/>
  <c r="BE446"/>
  <c r="BE448"/>
  <c r="BE452"/>
  <c r="BE453"/>
  <c r="BE479"/>
  <c r="BE487"/>
  <c r="BE513"/>
  <c r="BE516"/>
  <c r="BE524"/>
  <c r="BE526"/>
  <c r="BE534"/>
  <c r="BE536"/>
  <c r="BE545"/>
  <c r="BE547"/>
  <c r="BE552"/>
  <c r="BE561"/>
  <c r="BE566"/>
  <c r="BE568"/>
  <c r="BE570"/>
  <c r="BE571"/>
  <c r="BE577"/>
  <c r="BE581"/>
  <c r="BE590"/>
  <c r="BE592"/>
  <c r="BE594"/>
  <c r="BE596"/>
  <c r="BE598"/>
  <c r="BE607"/>
  <c r="BE611"/>
  <c r="BE619"/>
  <c r="BE627"/>
  <c r="BE628"/>
  <c r="BE648"/>
  <c r="BE650"/>
  <c r="BE653"/>
  <c r="BE658"/>
  <c r="BE665"/>
  <c r="BE667"/>
  <c r="BE670"/>
  <c r="BE677"/>
  <c r="BE690"/>
  <c r="BE693"/>
  <c r="BE695"/>
  <c r="BE699"/>
  <c r="BE705"/>
  <c r="BE708"/>
  <c r="BE709"/>
  <c r="BE712"/>
  <c r="BE719"/>
  <c r="BE725"/>
  <c r="BE731"/>
  <c r="BE733"/>
  <c r="BE734"/>
  <c r="BE737"/>
  <c r="BE741"/>
  <c r="BE743"/>
  <c r="BE752"/>
  <c r="BE754"/>
  <c r="BE756"/>
  <c r="BE766"/>
  <c r="BE767"/>
  <c r="BE768"/>
  <c r="BE770"/>
  <c r="BE781"/>
  <c r="BE784"/>
  <c r="BE789"/>
  <c r="BE791"/>
  <c r="BE802"/>
  <c r="BE804"/>
  <c r="BE805"/>
  <c r="F91"/>
  <c r="BE147"/>
  <c r="BE151"/>
  <c r="BE153"/>
  <c r="BE180"/>
  <c r="BE188"/>
  <c r="BE191"/>
  <c r="BE206"/>
  <c r="BE208"/>
  <c r="BE212"/>
  <c r="BE214"/>
  <c r="BE228"/>
  <c r="BE244"/>
  <c r="BE248"/>
  <c r="BE253"/>
  <c r="BE263"/>
  <c r="BE275"/>
  <c r="BE293"/>
  <c r="BE295"/>
  <c r="BE305"/>
  <c r="BE321"/>
  <c r="BE332"/>
  <c r="BE339"/>
  <c r="BE378"/>
  <c r="BE386"/>
  <c r="BE399"/>
  <c r="BE402"/>
  <c r="BE405"/>
  <c r="BE409"/>
  <c r="BE421"/>
  <c r="BE423"/>
  <c r="BE469"/>
  <c r="BE484"/>
  <c r="BE506"/>
  <c r="BE529"/>
  <c r="BE543"/>
  <c r="BE558"/>
  <c r="BE564"/>
  <c r="BE575"/>
  <c r="BE582"/>
  <c r="BE584"/>
  <c r="BE615"/>
  <c r="BE617"/>
  <c r="BE631"/>
  <c r="BE636"/>
  <c r="BE639"/>
  <c r="BE654"/>
  <c r="BE673"/>
  <c r="BE682"/>
  <c r="BE688"/>
  <c r="BE696"/>
  <c r="BE707"/>
  <c r="BE710"/>
  <c r="BE713"/>
  <c r="BE721"/>
  <c r="BE744"/>
  <c r="BE749"/>
  <c r="BE759"/>
  <c r="BE779"/>
  <c r="BE783"/>
  <c r="BE785"/>
  <c r="BE792"/>
  <c r="BE794"/>
  <c r="BE801"/>
  <c r="BE808"/>
  <c r="BE809"/>
  <c r="BE811"/>
  <c r="BE812"/>
  <c r="BE813"/>
  <c r="BE814"/>
  <c r="BE815"/>
  <c r="BE816"/>
  <c r="BE817"/>
  <c r="F92"/>
  <c r="BE149"/>
  <c r="BE157"/>
  <c r="BE165"/>
  <c r="BE167"/>
  <c r="BE170"/>
  <c r="BE183"/>
  <c r="BE200"/>
  <c r="BE210"/>
  <c r="BE216"/>
  <c r="BE221"/>
  <c r="BE224"/>
  <c r="BE232"/>
  <c r="BE233"/>
  <c r="BE235"/>
  <c r="BE237"/>
  <c r="BE238"/>
  <c r="BE242"/>
  <c r="BE247"/>
  <c r="BE250"/>
  <c r="BE268"/>
  <c r="BE270"/>
  <c r="BE277"/>
  <c r="BE302"/>
  <c r="BE319"/>
  <c r="BE323"/>
  <c r="BE328"/>
  <c r="BE330"/>
  <c r="BE337"/>
  <c r="BE344"/>
  <c r="BE352"/>
  <c r="BE356"/>
  <c r="BE359"/>
  <c r="BE366"/>
  <c r="BE380"/>
  <c r="BE389"/>
  <c r="BE393"/>
  <c r="BE413"/>
  <c r="BE425"/>
  <c r="BE427"/>
  <c r="BE429"/>
  <c r="BE441"/>
  <c r="BE445"/>
  <c r="BE449"/>
  <c r="BE451"/>
  <c r="BE465"/>
  <c r="BE467"/>
  <c r="BE471"/>
  <c r="BE472"/>
  <c r="BE509"/>
  <c r="BE531"/>
  <c r="BE541"/>
  <c r="BE548"/>
  <c r="BE555"/>
  <c r="BE573"/>
  <c r="BE589"/>
  <c r="BE603"/>
  <c r="BE622"/>
  <c r="BE624"/>
  <c r="BE625"/>
  <c r="BE641"/>
  <c r="BE643"/>
  <c r="BE646"/>
  <c r="BE656"/>
  <c r="BE675"/>
  <c r="BE679"/>
  <c r="BE684"/>
  <c r="BE687"/>
  <c r="BE691"/>
  <c r="BE694"/>
  <c r="BE700"/>
  <c r="BE703"/>
  <c r="BE711"/>
  <c r="BE718"/>
  <c r="BE723"/>
  <c r="BE730"/>
  <c r="BE735"/>
  <c r="BE739"/>
  <c r="BE745"/>
  <c r="BE750"/>
  <c r="BE758"/>
  <c r="BE776"/>
  <c r="BE777"/>
  <c r="BE786"/>
  <c r="J34"/>
  <c i="1" r="AW95"/>
  <c i="2" r="F36"/>
  <c i="1" r="BC95"/>
  <c i="2" r="F35"/>
  <c i="1" r="BB95"/>
  <c i="3" r="F37"/>
  <c i="1" r="BD96"/>
  <c i="3" r="F34"/>
  <c i="1" r="BA96"/>
  <c i="4" r="J34"/>
  <c i="1" r="AW97"/>
  <c i="4" r="F35"/>
  <c i="1" r="BB97"/>
  <c i="5" r="F37"/>
  <c i="1" r="BD98"/>
  <c i="2" r="F34"/>
  <c i="1" r="BA95"/>
  <c i="3" r="F36"/>
  <c i="1" r="BC96"/>
  <c i="4" r="F36"/>
  <c i="1" r="BC97"/>
  <c i="4" r="F34"/>
  <c i="1" r="BA97"/>
  <c i="5" r="F34"/>
  <c i="1" r="BA98"/>
  <c i="5" r="F36"/>
  <c i="1" r="BC98"/>
  <c i="5" r="J34"/>
  <c i="1" r="AW98"/>
  <c i="2" r="F37"/>
  <c i="1" r="BD95"/>
  <c i="3" r="J34"/>
  <c i="1" r="AW96"/>
  <c i="3" r="F35"/>
  <c i="1" r="BB96"/>
  <c i="4" r="F37"/>
  <c i="1" r="BD97"/>
  <c i="5" r="F35"/>
  <c i="1" r="BB98"/>
  <c i="3" l="1" r="T222"/>
  <c i="2" r="T145"/>
  <c r="R376"/>
  <c i="3" r="BK133"/>
  <c r="T133"/>
  <c r="T132"/>
  <c i="4" r="P121"/>
  <c i="1" r="AU97"/>
  <c i="4" r="R122"/>
  <c r="R121"/>
  <c i="3" r="BK222"/>
  <c r="J222"/>
  <c r="J104"/>
  <c i="2" r="T376"/>
  <c r="BK145"/>
  <c i="3" r="P133"/>
  <c r="P132"/>
  <c i="1" r="AU96"/>
  <c i="2" r="P145"/>
  <c r="P376"/>
  <c i="3" r="R222"/>
  <c r="R132"/>
  <c i="2" r="R145"/>
  <c r="R144"/>
  <c i="3" r="BK299"/>
  <c r="J299"/>
  <c r="J111"/>
  <c i="5" r="BK121"/>
  <c r="J121"/>
  <c r="J97"/>
  <c i="2" r="BK376"/>
  <c r="J376"/>
  <c r="J106"/>
  <c r="F33"/>
  <c i="1" r="AZ95"/>
  <c i="3" r="F33"/>
  <c i="1" r="AZ96"/>
  <c i="4" r="J33"/>
  <c i="1" r="AV97"/>
  <c r="AT97"/>
  <c i="4" r="J30"/>
  <c i="1" r="AG97"/>
  <c r="BC94"/>
  <c r="W32"/>
  <c i="5" r="F33"/>
  <c i="1" r="AZ98"/>
  <c r="BB94"/>
  <c r="AX94"/>
  <c i="3" r="J33"/>
  <c i="1" r="AV96"/>
  <c r="AT96"/>
  <c i="4" r="F33"/>
  <c i="1" r="AZ97"/>
  <c i="5" r="J33"/>
  <c i="1" r="AV98"/>
  <c r="AT98"/>
  <c r="BA94"/>
  <c r="W30"/>
  <c r="BD94"/>
  <c r="W33"/>
  <c i="2" r="J33"/>
  <c i="1" r="AV95"/>
  <c r="AT95"/>
  <c i="2" l="1" r="P144"/>
  <c i="1" r="AU95"/>
  <c i="2" r="BK144"/>
  <c r="J144"/>
  <c r="J96"/>
  <c i="3" r="BK132"/>
  <c r="J132"/>
  <c r="J96"/>
  <c i="2" r="T144"/>
  <c r="J145"/>
  <c r="J97"/>
  <c i="3" r="J133"/>
  <c r="J97"/>
  <c i="5" r="BK120"/>
  <c r="J120"/>
  <c r="J96"/>
  <c i="1" r="AN97"/>
  <c i="4" r="J39"/>
  <c i="1" r="AU94"/>
  <c r="AW94"/>
  <c r="AK30"/>
  <c r="W31"/>
  <c r="AY94"/>
  <c r="AZ94"/>
  <c r="W29"/>
  <c i="5" l="1" r="J30"/>
  <c i="1" r="AG98"/>
  <c i="3" r="J30"/>
  <c i="1" r="AG96"/>
  <c i="2" r="J30"/>
  <c i="1" r="AG95"/>
  <c r="AV94"/>
  <c r="AK29"/>
  <c i="3" l="1" r="J39"/>
  <c i="2" r="J39"/>
  <c i="5" r="J39"/>
  <c i="1" r="AG94"/>
  <c r="AK26"/>
  <c r="AN96"/>
  <c r="AN98"/>
  <c r="AN95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<sst xmlns="http://schemas.openxmlformats.org/spreadsheetml/2006/main">
  <si>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</si>
  <si>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</si>
  <si>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</si>
  <si>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</si>
  <si>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</si>
  <si>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{5e92c9d3-d9f7-4766-8958-501edd9333e3}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</si>
  <si>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</si>
  <si>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</si>
  <si>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</si>
  <si>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</si>
  <si>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</si>
  <si>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</si>
  <si>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</si>
  <si>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</si>
  <si>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</si>
  <si>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</si>
  <si>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</si>
  <si>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objektu střelnice Myslivna</t>
  </si>
  <si>
    <t>KSO:</t>
  </si>
  <si>
    <t>CC-CZ:</t>
  </si>
  <si>
    <t>Místo:</t>
  </si>
  <si>
    <t>Cheb</t>
  </si>
  <si>
    <t>Datum:</t>
  </si>
  <si>
    <t>30. 11. 2024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</si>
  <si>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</si>
  <si>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</si>
  <si>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</si>
  <si>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</si>
  <si>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</si>
  <si>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</si>
  <si>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</si>
  <si>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Martin Řehák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</si>
  <si>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</si>
  <si>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</si>
  <si>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</si>
  <si>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</si>
  <si>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</si>
  <si>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</si>
  <si>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</si>
  <si>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</si>
  <si>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</si>
  <si>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</si>
  <si>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</si>
  <si>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</si>
  <si>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</si>
  <si>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</si>
  <si>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</si>
  <si>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</si>
  <si>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</si>
  <si>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</si>
  <si>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</si>
  <si>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</si>
  <si>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</si>
  <si>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</si>
  <si>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</si>
  <si>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</si>
  <si>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</si>
  <si>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</si>
  <si>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</si>
  <si>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</si>
  <si>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</si>
  <si>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</si>
  <si>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</si>
  <si>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</si>
  <si>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</si>
  <si>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</si>
  <si>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</si>
  <si>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</si>
  <si>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</si>
  <si>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</si>
  <si>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</si>
  <si>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</si>
  <si>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</si>
  <si>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</si>
  <si>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</si>
  <si>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</si>
  <si>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</si>
  <si>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</si>
  <si>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</si>
  <si>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</si>
  <si>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</si>
  <si>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</si>
  <si>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</si>
  <si>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</si>
  <si>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{155bfa30-a8b1-4071-b365-1b8aa8913507}</t>
  </si>
  <si>
    <t>2</t>
  </si>
  <si>
    <t>02</t>
  </si>
  <si>
    <t>ZTI</t>
  </si>
  <si>
    <t>{977fde97-d211-4dcf-b9f0-b59a189c2de6}</t>
  </si>
  <si>
    <t>03.1</t>
  </si>
  <si>
    <t>Elektroinstalace - bez fotovoltaiky</t>
  </si>
  <si>
    <t>{51030348-2dce-4b82-b288-8e05ee83dbf3}</t>
  </si>
  <si>
    <t>04</t>
  </si>
  <si>
    <t>VRN</t>
  </si>
  <si>
    <t>{cff95aea-5b07-4315-9053-92bda0841b5d}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</si>
  <si>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</si>
  <si>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</si>
  <si>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</si>
  <si>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</si>
  <si>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</si>
  <si>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</si>
  <si>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</si>
  <si>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</si>
  <si>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</si>
  <si>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</si>
  <si>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</si>
  <si>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</si>
  <si>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</si>
  <si>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</si>
  <si>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</si>
  <si>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</si>
  <si>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</si>
  <si>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</si>
  <si>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</si>
  <si>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</si>
  <si>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</si>
  <si>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</si>
  <si>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</si>
  <si>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</si>
  <si>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</si>
  <si>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</si>
  <si>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</si>
  <si>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</si>
  <si>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</si>
  <si>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</si>
  <si>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</si>
  <si>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</si>
  <si>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</si>
  <si>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</si>
  <si>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</si>
  <si>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795 - Lokální vytápění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</si>
  <si>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</si>
  <si>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</si>
  <si>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</si>
  <si>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</si>
  <si>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</si>
  <si>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</si>
  <si>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</si>
  <si>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</si>
  <si>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</si>
  <si>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</si>
  <si>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</si>
  <si>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</si>
  <si>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</si>
  <si>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</si>
  <si>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</si>
  <si>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</si>
  <si>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</si>
  <si>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</si>
  <si>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</si>
  <si>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strojně při souvislé ploše do 100 m2, tl. vrstvy do 200 mm</t>
  </si>
  <si>
    <t>m2</t>
  </si>
  <si>
    <t>4</t>
  </si>
  <si>
    <t>-651254521</t>
  </si>
  <si>
    <t>VV</t>
  </si>
  <si>
    <t>27,0*22,0</t>
  </si>
  <si>
    <t>True</t>
  </si>
  <si>
    <t>132251103</t>
  </si>
  <si>
    <t>Hloubení nezapažených rýh šířky do 800 mm strojně s urovnáním dna do předepsaného profilu a spádu v hornině třídy těžitelnosti I skupiny 3 přes 50 do 100 m3</t>
  </si>
  <si>
    <t>m3</t>
  </si>
  <si>
    <t>-1746449635</t>
  </si>
  <si>
    <t>0,6*1,0*(15,65+7,8+7,85+21,8*2+6,5+0,95+9*0,75) "pasy pod úroveň terénu</t>
  </si>
  <si>
    <t>3</t>
  </si>
  <si>
    <t>133212811</t>
  </si>
  <si>
    <t>Hloubení nezapažených šachet ručně v horninách třídy těžitelnosti I skupiny 3, půdorysná plocha výkopu do 4 m2</t>
  </si>
  <si>
    <t>1557355187</t>
  </si>
  <si>
    <t>(0,6*0,6)*(0,5*9+1,0*2)"základové patky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</si>
  <si>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</si>
  <si>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</si>
  <si>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-2004027560</t>
  </si>
  <si>
    <t>2*578*0,1 "ornice na mezideponii v místě stavby a zpět na terénní úpravy</t>
  </si>
  <si>
    <t>5</t>
  </si>
  <si>
    <t>162751116</t>
  </si>
  <si>
    <t>Vodorovné přemístění výkopku nebo sypaniny po suchu na obvyklém dopravním prostředku, bez naložení výkopku, avšak se složením bez rozhrnutí z horniny třídy těžitelnosti I skupiny 1 až 3 na vzdálenost přes 8 000 do 9 000 m</t>
  </si>
  <si>
    <t>-127621167</t>
  </si>
  <si>
    <t>53,46+2,34 "výkopy</t>
  </si>
  <si>
    <t>6</t>
  </si>
  <si>
    <t>167151101</t>
  </si>
  <si>
    <t>Nakládání, skládání a překládání neulehlého výkopku nebo sypaniny strojně nakládání, množství do 100 m3, z horniny třídy těžitelnosti I, skupiny 1 až 3</t>
  </si>
  <si>
    <t>1221654469</t>
  </si>
  <si>
    <t>57,8 "ornice</t>
  </si>
  <si>
    <t>7</t>
  </si>
  <si>
    <t>171201231</t>
  </si>
  <si>
    <t>Poplatek za uložení stavebního odpadu na recyklační skládce (skládkovné) zeminy a kamení zatříděného do Katalogu odpadů pod kódem 17 05 04</t>
  </si>
  <si>
    <t>t</t>
  </si>
  <si>
    <t>127639821</t>
  </si>
  <si>
    <t>55,8*1,9 'Přepočtené koeficientem množství</t>
  </si>
  <si>
    <t>8</t>
  </si>
  <si>
    <t>181351103</t>
  </si>
  <si>
    <t>Rozprostření a urovnání ornice v rovině nebo ve svahu sklonu do 1:5 strojně při souvislé ploše přes 100 do 500 m2, tl. vrstvy do 200 mm</t>
  </si>
  <si>
    <t>-1823617401</t>
  </si>
  <si>
    <t>9</t>
  </si>
  <si>
    <t>181411131</t>
  </si>
  <si>
    <t>Založení trávníku na půdě předem připravené plochy do 1000 m2 výsevem včetně utažení parkového v rovině nebo na svahu do 1:5</t>
  </si>
  <si>
    <t>-698992768</t>
  </si>
  <si>
    <t>10</t>
  </si>
  <si>
    <t>M</t>
  </si>
  <si>
    <t>00572410</t>
  </si>
  <si>
    <t>osivo směs travní parková</t>
  </si>
  <si>
    <t>kg</t>
  </si>
  <si>
    <t>2086571222</t>
  </si>
  <si>
    <t>578*0,02 'Přepočtené koeficientem množství</t>
  </si>
  <si>
    <t>11</t>
  </si>
  <si>
    <t>181912112</t>
  </si>
  <si>
    <t>Úprava pláně vyrovnáním výškových rozdílů ručně v hornině třídy těžitelnosti I skupiny 3 se zhutněním</t>
  </si>
  <si>
    <t>-31412731</t>
  </si>
  <si>
    <t>23,0*6,25+7,25*7,8+1,6*0,6*2,0 "pod stavbu</t>
  </si>
  <si>
    <t>181951111</t>
  </si>
  <si>
    <t>Úprava pláně vyrovnáním výškových rozdílů strojně v hornině třídy těžitelnosti I, skupiny 1 až 3 bez zhutnění</t>
  </si>
  <si>
    <t>11336793</t>
  </si>
  <si>
    <t>5,0*(33,0+8,0+16,0+12,0+5,0)+16,0*13</t>
  </si>
  <si>
    <t>13</t>
  </si>
  <si>
    <t>184813511</t>
  </si>
  <si>
    <t>Chemické odplevelení půdy před založením kultury, trávníku nebo zpevněných ploch ručně o jakékoli výměře postřikem na široko v rovině nebo na svahu do 1:5</t>
  </si>
  <si>
    <t>-397097942</t>
  </si>
  <si>
    <t>14</t>
  </si>
  <si>
    <t>184813521</t>
  </si>
  <si>
    <t>Chemické odplevelení po založení kultury ručně postřikem na široko v rovině nebo na svahu do 1:5</t>
  </si>
  <si>
    <t>-1071715319</t>
  </si>
  <si>
    <t>Zakládání</t>
  </si>
  <si>
    <t>15</t>
  </si>
  <si>
    <t>271542211</t>
  </si>
  <si>
    <t>Podsyp pod základové konstrukce se zhutněním a urovnáním povrchu ze štěrkodrtě netříděné</t>
  </si>
  <si>
    <t>-2147254957</t>
  </si>
  <si>
    <t>0,45*((22,1*5,35+6,35*7,5)-(9*0,3*(0,5+0,6))+40,05+11,0)" násyp Edef2 30Mpa - vnitřní prostory + plocha M 110 + M 111</t>
  </si>
  <si>
    <t>0,1*71,667/0,45 "podklad pod základ. desku tl. 100mm</t>
  </si>
  <si>
    <t>22,8*(1,65+1,35)/2*0,55 "pod exteriér střeliště</t>
  </si>
  <si>
    <t>16</t>
  </si>
  <si>
    <t>273321511</t>
  </si>
  <si>
    <t>Základy z betonu železového (bez výztuže) desky z betonu bez zvláštních nároků na prostředí tř. C 25/30</t>
  </si>
  <si>
    <t>1669186066</t>
  </si>
  <si>
    <t>0,15*(23,0*5,35+6,98*7,65+0,3*1,6*2)</t>
  </si>
  <si>
    <t>17</t>
  </si>
  <si>
    <t>273351121</t>
  </si>
  <si>
    <t>Bednění základů desek zřízení</t>
  </si>
  <si>
    <t>-74755726</t>
  </si>
  <si>
    <t>0,15*(7,55+22,7*2+15,35+7,65+2*1,6)</t>
  </si>
  <si>
    <t>18</t>
  </si>
  <si>
    <t>273351122</t>
  </si>
  <si>
    <t>Bednění základů desek odstranění</t>
  </si>
  <si>
    <t>-289657549</t>
  </si>
  <si>
    <t>19</t>
  </si>
  <si>
    <t>273362021</t>
  </si>
  <si>
    <t xml:space="preserve">Výztuž základových desek svařovanými sítěmi Kari 8 x 150 x 150_x000d_
</t>
  </si>
  <si>
    <t>680859325</t>
  </si>
  <si>
    <t>0,00541*26,611/0,15</t>
  </si>
  <si>
    <t>20</t>
  </si>
  <si>
    <t>274313611</t>
  </si>
  <si>
    <t>Základy z betonu prostého pasy betonu kamenem neprokládaného tř. C 16/20</t>
  </si>
  <si>
    <t>-1698744673</t>
  </si>
  <si>
    <t>0,6*0,05*(15,65+7,8+7,85+21,8*2+6,5+0,95+9*0,75) "pasy podkladní vrstva</t>
  </si>
  <si>
    <t>0,25*0,2*(23,8+1,785+5,05+2*0,285+7,8+4,785) "základ schodiště</t>
  </si>
  <si>
    <t>274322511</t>
  </si>
  <si>
    <t>Základy z betonu železového (bez výztuže) pasy z betonu se zvýšenými nároky na prostředí tř. C 25/30</t>
  </si>
  <si>
    <t>2052517611</t>
  </si>
  <si>
    <t>0,6*0,8*(15,65+7,8+7,85+21,8*2+6,5+0,95+9*0,75)*1,035 "pasy pod terénem</t>
  </si>
  <si>
    <t>22</t>
  </si>
  <si>
    <t>274351121</t>
  </si>
  <si>
    <t>Bednění základů pasů rovné zřízení</t>
  </si>
  <si>
    <t>269777447</t>
  </si>
  <si>
    <t>(0,2+0,2)*(23,8+1,785+5,05+2*0,285+7,8+4,785) "základ schodiště</t>
  </si>
  <si>
    <t>23</t>
  </si>
  <si>
    <t>274351122</t>
  </si>
  <si>
    <t>Bednění základů pasů rovné odstranění</t>
  </si>
  <si>
    <t>-1976047209</t>
  </si>
  <si>
    <t>24</t>
  </si>
  <si>
    <t>274361821</t>
  </si>
  <si>
    <t>Výztuž základů pasů z betonářské oceli 10 505 (R) nebo BSt 500</t>
  </si>
  <si>
    <t>-906609048</t>
  </si>
  <si>
    <t>93,3*(0,00121*8+0,000888*4)"výztuž pasy</t>
  </si>
  <si>
    <t>(93,3+6,6)*0,000222*2,9/0,25"třmínky d6</t>
  </si>
  <si>
    <t>(93,3+6,6)*0,000888*0,8*2"kotevní trny</t>
  </si>
  <si>
    <t>11*0,6*(0,00121*8+0,000888*4)"výztuž patky</t>
  </si>
  <si>
    <t>0,8*(93,3+6,6)*4/0,25*0,000617"BD svislá</t>
  </si>
  <si>
    <t>3*2*(93,3+6,6)*0,000617"BD vodorovná</t>
  </si>
  <si>
    <t>25</t>
  </si>
  <si>
    <t>275313611</t>
  </si>
  <si>
    <t>Základy z betonu prostého patky a bloky z betonu kamenem neprokládaného tř. C 16/20</t>
  </si>
  <si>
    <t>-2065328153</t>
  </si>
  <si>
    <t>0,6*0,6*11*0,05"základové patky, podkladní beton</t>
  </si>
  <si>
    <t>26</t>
  </si>
  <si>
    <t>275322511</t>
  </si>
  <si>
    <t>Základy z betonu železového (bez výztuže) patky z betonu se zvýšenými nároky na prostředí tř. C 25/30</t>
  </si>
  <si>
    <t>292942095</t>
  </si>
  <si>
    <t>0,6*0,6*11*0,8"základové patky</t>
  </si>
  <si>
    <t>27</t>
  </si>
  <si>
    <t>279113154-1</t>
  </si>
  <si>
    <t>Základové zdi z tvárnic ztraceného bednění včetně výplně z betonu se zvýšenými nároky na prostředí třídy C 25/30, tloušťky zdiva přes 250 do 300 mm</t>
  </si>
  <si>
    <t>-791740799</t>
  </si>
  <si>
    <t xml:space="preserve">0,75*(15,65+7,8+7,85+21,8*2+6,5+0,95+9*0,75) "pasy </t>
  </si>
  <si>
    <t>0,75*13*0,5"patky</t>
  </si>
  <si>
    <t>Svislé a kompletní konstrukce</t>
  </si>
  <si>
    <t>28</t>
  </si>
  <si>
    <t>311101211</t>
  </si>
  <si>
    <t>Vytvoření prostupů nebo suchých kanálků v 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</si>
  <si>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m</t>
  </si>
  <si>
    <t>1443333870</t>
  </si>
  <si>
    <t>0,6 "vodovod</t>
  </si>
  <si>
    <t>29</t>
  </si>
  <si>
    <t>28611113</t>
  </si>
  <si>
    <t>trubka kanalizační PVC DN 110x1000mm SN4</t>
  </si>
  <si>
    <t>-71765088</t>
  </si>
  <si>
    <t>0,99009900990099*1,01 'Přepočtené koeficientem množství</t>
  </si>
  <si>
    <t>30</t>
  </si>
  <si>
    <t>311101212</t>
  </si>
  <si>
    <t>Vytvoření prostupů nebo suchých kanálků v 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</si>
  <si>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-1040296433</t>
  </si>
  <si>
    <t>2*0,6 "dešťová kanalizace</t>
  </si>
  <si>
    <t>31</t>
  </si>
  <si>
    <t>28611140</t>
  </si>
  <si>
    <t>trubka kanalizační PVC DN 250x1000mm SN4</t>
  </si>
  <si>
    <t>78093713</t>
  </si>
  <si>
    <t>1,98019801980198*1,01 'Přepočtené koeficientem množství</t>
  </si>
  <si>
    <t>32</t>
  </si>
  <si>
    <t>311113154</t>
  </si>
  <si>
    <t>Nadzákladové zdi z betonových tvárnic ztraceného bednění hladkých, včetně výplně z betonu třídy C 25/30, tloušťky zdiva přes 250 do 300 mm</t>
  </si>
  <si>
    <t>-819295558</t>
  </si>
  <si>
    <t>2,75*1,0*9 "pilíře střeliště</t>
  </si>
  <si>
    <t>33</t>
  </si>
  <si>
    <t>311235151</t>
  </si>
  <si>
    <t>Zdivo jednovrstvé z cihel děrovaných broušených na celoplošnou tenkovrstvou maltu, pevnost cihel do P10, tl. zdiva 300 mm</t>
  </si>
  <si>
    <t>978644433</t>
  </si>
  <si>
    <t>2,5*(22,2+7,05+7,5*2+6,0*2)+2*(6*1,44/2)+1,44*22,2 "přízemí</t>
  </si>
  <si>
    <t>-(1,0*1,75+1,0*2,15*2+1,1*2,15+1,75*1,25+1,0*1,25+0,75*1,0*3) "otvory přízemí</t>
  </si>
  <si>
    <t>2,25*(8,1*2+6,45*2)+(1,65*7,15/2)+(1,65+1,2)/2*0,95*2 "2.NP</t>
  </si>
  <si>
    <t>-(1,75*1,25*3+1,0*2,15+1,0*1,25*2) "otvory 2.NP</t>
  </si>
  <si>
    <t>34</t>
  </si>
  <si>
    <t>311238937</t>
  </si>
  <si>
    <t>Založení zdiva z broušených cihel na zakládací maltu, tlouštky zdiva přes 250 do 300 mm</t>
  </si>
  <si>
    <t>958570803</t>
  </si>
  <si>
    <t>15,65+7,8+7,85+21,8*2+6,5+0,95+9*0,75-(1,1+1,0) "1. NP</t>
  </si>
  <si>
    <t>2*(8,1+6,45)-1,0 "2. NP</t>
  </si>
  <si>
    <t>35</t>
  </si>
  <si>
    <t>311361821</t>
  </si>
  <si>
    <t>Výztuž nadzákladových zdí nosných svislých nebo odkloněných od svislice, rovných nebo oblých z betonářské oceli 10 505 (R) nebo BSt 500</t>
  </si>
  <si>
    <t>756698777</t>
  </si>
  <si>
    <t>0,000617*(9*16*2,75+10*2*1,0)</t>
  </si>
  <si>
    <t>36</t>
  </si>
  <si>
    <t>317168012</t>
  </si>
  <si>
    <t>Překlady keramické ploché osazené do maltového lože, výšky překladu 71 mm šířky 115 mm, délky 1250 mm</t>
  </si>
  <si>
    <t>kus</t>
  </si>
  <si>
    <t>760747636</t>
  </si>
  <si>
    <t>1+5</t>
  </si>
  <si>
    <t>37</t>
  </si>
  <si>
    <t>317168051</t>
  </si>
  <si>
    <t>Překlady keramické vysoké osazené do maltového lože, šířky překladu 70 mm výšky 238 mm, délky 1000 mm</t>
  </si>
  <si>
    <t>-607595940</t>
  </si>
  <si>
    <t>38</t>
  </si>
  <si>
    <t>317168052.WNR</t>
  </si>
  <si>
    <t>Překlad vysoký Porotherm KP 7 dl 1250 mm</t>
  </si>
  <si>
    <t>1360219282</t>
  </si>
  <si>
    <t>3*3</t>
  </si>
  <si>
    <t>39</t>
  </si>
  <si>
    <t>317168053</t>
  </si>
  <si>
    <t>Překlady keramické vysoké osazené do maltového lože, šířky překladu 70 mm výšky 238 mm, délky 1500 mm</t>
  </si>
  <si>
    <t>1089124277</t>
  </si>
  <si>
    <t>40</t>
  </si>
  <si>
    <t>317168056</t>
  </si>
  <si>
    <t>Překlady keramické vysoké osazené do maltového lože, šířky překladu 70 mm výšky 238 mm, délky 2250 mm</t>
  </si>
  <si>
    <t>858020953</t>
  </si>
  <si>
    <t>41</t>
  </si>
  <si>
    <t>317321611</t>
  </si>
  <si>
    <t>Překlady z betonu železového (bez výztuže) tř. C 30/37</t>
  </si>
  <si>
    <t>-1658475854</t>
  </si>
  <si>
    <t>0,25*0,25*(3*2,0+3*2,75)</t>
  </si>
  <si>
    <t>42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</si>
  <si>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</si>
  <si>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</si>
  <si>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-486279824</t>
  </si>
  <si>
    <t>0,25*(2*(3*2,0+3*2,75)+3*1,25+3*1,75)</t>
  </si>
  <si>
    <t>43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</si>
  <si>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</si>
  <si>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</si>
  <si>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-650161698</t>
  </si>
  <si>
    <t>44</t>
  </si>
  <si>
    <t>317361821</t>
  </si>
  <si>
    <t>Výztuž překladů, říms, žlabů, žlabových říms, klenbových pásů z betonářské oceli 10 505 (R) nebo BSt 500</t>
  </si>
  <si>
    <t>146079582</t>
  </si>
  <si>
    <t>ŽB překlady</t>
  </si>
  <si>
    <t>0,891/0,25/0,25*0,00121*4 "výztuž d14</t>
  </si>
  <si>
    <t>0,891/0,25/0,25*0,63*0,000395/0,15 "třmínky d8</t>
  </si>
  <si>
    <t>45</t>
  </si>
  <si>
    <t>317998111</t>
  </si>
  <si>
    <t>Izolace tepelná mezi překlady z pěnového polystyrenu výšky 24 cm, tloušťky přes 30 do 50 mm</t>
  </si>
  <si>
    <t>1210264038</t>
  </si>
  <si>
    <t>3*1,3+1,0+2,25+3*2,0+3*2,75</t>
  </si>
  <si>
    <t>46</t>
  </si>
  <si>
    <t>342244211</t>
  </si>
  <si>
    <t>Příčky jednoduché z cihel děrovaných broušených, na tenkovrstvou maltu, pevnost cihel do P15, tl. příčky 115 mm</t>
  </si>
  <si>
    <t>-828462157</t>
  </si>
  <si>
    <t>2,7*(6,45+2*(2*0,125+0,9+1,65)+2,125+2*2*1,2)-2,0*(2*0,9+4*0,8)</t>
  </si>
  <si>
    <t>Vodorovné konstrukce</t>
  </si>
  <si>
    <t>47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</si>
  <si>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</si>
  <si>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</si>
  <si>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1528735209</t>
  </si>
  <si>
    <t>48</t>
  </si>
  <si>
    <t>59346867</t>
  </si>
  <si>
    <t>panel stropní předpjatý š 1190mm v 200mm, počet lan 5 + 0</t>
  </si>
  <si>
    <t>918241338</t>
  </si>
  <si>
    <t>6*6,7</t>
  </si>
  <si>
    <t>49</t>
  </si>
  <si>
    <t>59346867-1</t>
  </si>
  <si>
    <t>panel stropní předpjatý š 600mm v 200mm</t>
  </si>
  <si>
    <t>-161662406</t>
  </si>
  <si>
    <t>50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</si>
  <si>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</si>
  <si>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</si>
  <si>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-201426413</t>
  </si>
  <si>
    <t>6*7,0*0,000395 "zálivka spár panelů - doplněníí výztuže</t>
  </si>
  <si>
    <t>51</t>
  </si>
  <si>
    <t>417321616</t>
  </si>
  <si>
    <t>Ztužující pásy a věnce z betonu železového (bez výztuže) tř. C 30/37</t>
  </si>
  <si>
    <t>1568598468</t>
  </si>
  <si>
    <t>0,2*0,25*(15,65+7,8+7,85+21,8*2+6,5+0,95+9*0,75-(1,1+1,0)) "1. NP</t>
  </si>
  <si>
    <t>0,2*0,25*2*(2*(8,1+6,45)-1,0) "2. NP</t>
  </si>
  <si>
    <t>52</t>
  </si>
  <si>
    <t>417351115</t>
  </si>
  <si>
    <t>Bednění bočnic ztužujících pásů a věnců včetně vzpěr zřízení</t>
  </si>
  <si>
    <t>-433142275</t>
  </si>
  <si>
    <t>0,25*(2*(87+28,1)-10*0,3) "věnec</t>
  </si>
  <si>
    <t>0,25*2*(7,05+8,4) "dobetonávka stopních panelů</t>
  </si>
  <si>
    <t>53</t>
  </si>
  <si>
    <t>417351116</t>
  </si>
  <si>
    <t>Bednění bočnic ztužujících pásů a věnců včetně vzpěr odstranění</t>
  </si>
  <si>
    <t>-1180151821</t>
  </si>
  <si>
    <t>54</t>
  </si>
  <si>
    <t>417361821</t>
  </si>
  <si>
    <t>Výztuž ztužujících pásů a věnců z betonářské oceli 10 505 (R) nebo BSt 500</t>
  </si>
  <si>
    <t>-1793597737</t>
  </si>
  <si>
    <t>7,16/0,25/0,2*0,00121*4 "výztuž</t>
  </si>
  <si>
    <t>7,16/0,25/0,2*0,63*0,000395/0,15 "třmínky</t>
  </si>
  <si>
    <t>55</t>
  </si>
  <si>
    <t>430321414</t>
  </si>
  <si>
    <t>Schodišťové konstrukce a rampy z betonu železového (bez výztuže) stupně, schodnice, ramena, podesty s nosníky tř. C 25/30</t>
  </si>
  <si>
    <t>-910150836</t>
  </si>
  <si>
    <t>0,15*(0,6*(22,8+1,2)+0,4*(1,785+2,05+2*0,285-1,3+7,8+4,785)+0,2*(1,315+0,285+1,45+0,85)) "podkladní deska schodiště</t>
  </si>
  <si>
    <t>56</t>
  </si>
  <si>
    <t>430362021</t>
  </si>
  <si>
    <t>Výztuž schodišťových konstrukcí a ramp stupňů, schodnic, ramen, podest s nosníky ze svařovaných sítí z drátů typu KARI 8/100/100mm</t>
  </si>
  <si>
    <t>-882914552</t>
  </si>
  <si>
    <t>3,218/0,15*0,00787 "podkladní deska schodiště</t>
  </si>
  <si>
    <t>57</t>
  </si>
  <si>
    <t>434121425</t>
  </si>
  <si>
    <t>Osazování schodišťových stupňů železobetonových s vyspárováním styčných spár, s provizorním dřevěným zábradlím a dočasným zakrytím stupnic prkny na desku, stupňů broušených nebo leštěných</t>
  </si>
  <si>
    <t>-1055760862</t>
  </si>
  <si>
    <t>58</t>
  </si>
  <si>
    <t>59373004-1</t>
  </si>
  <si>
    <t>prvek schodišťový z vibrolisovaného betonu š 320 v 160 dl 300mm přírodní</t>
  </si>
  <si>
    <t>-790125907</t>
  </si>
  <si>
    <t>116,465/0,3*1,1-0,038</t>
  </si>
  <si>
    <t>59</t>
  </si>
  <si>
    <t>434311115</t>
  </si>
  <si>
    <t>Stupně dusané z betonu prostého nebo prokládaného kamenem na terén nebo na desku bez potěru, se zahlazením povrchu tř. C 20/25</t>
  </si>
  <si>
    <t>-1214731310</t>
  </si>
  <si>
    <t>3*22,8+2*1,2+0,285+1,155+2*(1,785+5,05)+0,285+1,2+2*(7,8+4,785)+1,315+0,285+1,45+0,85 "podkladní stupně</t>
  </si>
  <si>
    <t>Komunikace pozemní</t>
  </si>
  <si>
    <t>60</t>
  </si>
  <si>
    <t>564831011</t>
  </si>
  <si>
    <t>Podklad ze štěrkodrti ŠD s rozprostřením a zhutněním plochy jednotlivě do 100 m2, po zhutnění tl. 100 mm</t>
  </si>
  <si>
    <t>-926036334</t>
  </si>
  <si>
    <t>0,5*(8,4+11,8) "pod okapový chodník</t>
  </si>
  <si>
    <t>61</t>
  </si>
  <si>
    <t>564851011</t>
  </si>
  <si>
    <t>Podklad ze štěrkodrti ŠD s rozprostřením a zhutněním plochy jednotlivě do 100 m2, po zhutnění tl. 150 mm</t>
  </si>
  <si>
    <t>-461603495</t>
  </si>
  <si>
    <t xml:space="preserve">49,48+40,05+11,0"podklad pod venkovní bet. dlažbu </t>
  </si>
  <si>
    <t>62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</si>
  <si>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</si>
  <si>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</si>
  <si>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-141003190</t>
  </si>
  <si>
    <t>49,48+40,05 "skladba S 07</t>
  </si>
  <si>
    <t>63</t>
  </si>
  <si>
    <t>59246076</t>
  </si>
  <si>
    <t>dlažba skladebná betonová tl 60mm 300x600mm, barevná</t>
  </si>
  <si>
    <t>-1134722387</t>
  </si>
  <si>
    <t>89,53*1,03 'Přepočtené koeficientem množství</t>
  </si>
  <si>
    <t>Úpravy povrchů, podlahy a osazování výplní</t>
  </si>
  <si>
    <t>64</t>
  </si>
  <si>
    <t>612321121</t>
  </si>
  <si>
    <t>Omítka vápenocementová vnitřních ploch nanášená ručně jednovrstvá, tloušťky do 10 mm hladká svislých konstrukcí stěn</t>
  </si>
  <si>
    <t>170156836</t>
  </si>
  <si>
    <t>22,2*(2,65+1,55)+2*5,7*(2,65+3,65)/2-(0,8*1,55+0,8*1,95+0,9*1,8) "1. NP střeliště pod obklady Isovet TOP FINAL</t>
  </si>
  <si>
    <t>20,37+6,25 "ker. a kamenné obklady</t>
  </si>
  <si>
    <t>65</t>
  </si>
  <si>
    <t>612321141</t>
  </si>
  <si>
    <t>Omítka vápenocementová vnitřních ploch nanášená ručně dvouvrstvá, tloušťky jádrové omítky do 10 mm a tloušťky štuku do 3 mm štuková svislých konstrukcí stěn</t>
  </si>
  <si>
    <t>2073164394</t>
  </si>
  <si>
    <t>1. NP zázemí</t>
  </si>
  <si>
    <t>2,65*2*(2,0+4,325+6,45+2*(0,9+1,65)+2*2,125+7,2+4*1,2)+0,15*(1,1+2*2,15)+0,1*(1,0+2*2,1+1,25+2*1,75+1,0+2*1,25+3*(0,75+2*1,0))</t>
  </si>
  <si>
    <t>-(0,9*2,15+1,0*2,1+1,97*(4*0,8+8*0,7)+1,25*1,75+1,0*1,25+3*0,75*1,0)</t>
  </si>
  <si>
    <t>2. NP</t>
  </si>
  <si>
    <t>6,45*(2,451+0,9+1,25+1,003)+6,815*(2,451+3,525)/2+0,685*(3,525+0,9+1,25+1,003)/2+0,1*(1,0+2*2,1+3*(1,75+2*1,25)+2*(1,0+1,25))</t>
  </si>
  <si>
    <t>-(1,0*2,1+3*1,75*1,25+2*1,0*1,25)</t>
  </si>
  <si>
    <t>-(20,37+6,25) "ker. a kamenné obklady</t>
  </si>
  <si>
    <t>66</t>
  </si>
  <si>
    <t>619991005</t>
  </si>
  <si>
    <t>Zakrytí vnitřních ploch před znečištěním fólií včetně pozdějšího odkrytí stěn nebo svislých ploch</t>
  </si>
  <si>
    <t>1463950782</t>
  </si>
  <si>
    <t>1,0*1,75+3*1,0*2,15+1,1*2,15+3*1,75*1,25+3*1,0*1,25+3*0,75*1,0</t>
  </si>
  <si>
    <t>67</t>
  </si>
  <si>
    <t>622131301</t>
  </si>
  <si>
    <t>Podkladní a spojovací vrstva vnějších omítaných ploch cementový postřik nanášený strojně celoplošně stěn</t>
  </si>
  <si>
    <t>-1470645514</t>
  </si>
  <si>
    <t>64,35 "pilíře</t>
  </si>
  <si>
    <t>68</t>
  </si>
  <si>
    <t>622143003</t>
  </si>
  <si>
    <t>Montáž omítkových profilů plastových, pozinkovaných nebo dřevěných upevněných vtlačením do podkladní vrstvy nebo přibitím rohových s tkaninou</t>
  </si>
  <si>
    <t>810713498</t>
  </si>
  <si>
    <t>2*4,19+2,75+2*5,847 "svislé rohy</t>
  </si>
  <si>
    <t>9*2,65*4 "pilíře</t>
  </si>
  <si>
    <t>2*(0,5*1,0+1,75+(1,0+2,15)*2+0,5*1,1+2,15+1,75+1,25+1,0+1,25+(0,75+1,0)*3) "špalety přízemí</t>
  </si>
  <si>
    <t>2*((1,75+1,25)*3+0,5*1,0+2,15+(1,0+1,25)*2) "2.NP špalety</t>
  </si>
  <si>
    <t>69</t>
  </si>
  <si>
    <t>55343026</t>
  </si>
  <si>
    <t>profil rohový Pz+PVC pro vnější omítky tl 15mm</t>
  </si>
  <si>
    <t>-1527907826</t>
  </si>
  <si>
    <t>194,024*1,05 'Přepočtené koeficientem množství</t>
  </si>
  <si>
    <t>70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</si>
  <si>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</si>
  <si>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</si>
  <si>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-526143671</t>
  </si>
  <si>
    <t>71</t>
  </si>
  <si>
    <t>28342205</t>
  </si>
  <si>
    <t>profil začišťovací PVC 6mm s výztužnou tkaninou pro ostění ETICS</t>
  </si>
  <si>
    <t>667839785</t>
  </si>
  <si>
    <t>98,624*1,05 'Přepočtené koeficientem množství</t>
  </si>
  <si>
    <t>72</t>
  </si>
  <si>
    <t>622151001</t>
  </si>
  <si>
    <t>Penetrační nátěr vnějších pastovitých tenkovrstvých omítek akrylátový stěn</t>
  </si>
  <si>
    <t>-1165661969</t>
  </si>
  <si>
    <t>306,154+64,35 "celková plocha omítek</t>
  </si>
  <si>
    <t>73</t>
  </si>
  <si>
    <t>622321321</t>
  </si>
  <si>
    <t>Omítka vápenocementová vnějších ploch nanášená strojně jednovrstvá, tloušťky do 15 mm hladká stěn</t>
  </si>
  <si>
    <t>237516204</t>
  </si>
  <si>
    <t>299,999 "viz nosné cihelné zdivo</t>
  </si>
  <si>
    <t xml:space="preserve">0,1*(1,0+2*1,75+(1,0+2*2,15)*2+1,1+2*2,15+1,75+2*1,25+1,0+2*1,25+(0,75+2*1,0)*3) "1. NP ostění </t>
  </si>
  <si>
    <t>0,1*((1,75+2*1,25)*3+1,0+2*2,15+(1,0+2*1,25)*2) "2. NP ostění</t>
  </si>
  <si>
    <t>74</t>
  </si>
  <si>
    <t>622511112</t>
  </si>
  <si>
    <t>Omítka tenkovrstvá akrylátová vnějších ploch probarvená bez penetrace mozaiková střednězrnná stěn</t>
  </si>
  <si>
    <t>-686252928</t>
  </si>
  <si>
    <t>0,3*(22,8+6,0+8,1) "sokl</t>
  </si>
  <si>
    <t>75</t>
  </si>
  <si>
    <t>622521022</t>
  </si>
  <si>
    <t>Omítka tenkovrstvá silikátová vnějších ploch probarvená bez penetrace zatíraná (škrábaná ), zrnitost 2,0 mm stěn</t>
  </si>
  <si>
    <t>1907435635</t>
  </si>
  <si>
    <t>306,154 "celková plocha omítek</t>
  </si>
  <si>
    <t>-11,07 "sokl</t>
  </si>
  <si>
    <t>(-168,142+1,686) "dřevěné obložení</t>
  </si>
  <si>
    <t>76</t>
  </si>
  <si>
    <t>623321321</t>
  </si>
  <si>
    <t>Omítka vápenocementová vnějších ploch nanášená strojně jednovrstvá, tloušťky do 15 mm hladká pilířů nebo sloupů</t>
  </si>
  <si>
    <t>1391950318</t>
  </si>
  <si>
    <t>9*2,75*2*(1,0+0,3) "ˇpilíře</t>
  </si>
  <si>
    <t>77</t>
  </si>
  <si>
    <t>623521022</t>
  </si>
  <si>
    <t>Omítka tenkovrstvá silikátová vnějších ploch probarvená bez penetrace zatíraná (škrábaná ), zrnitost 2,0 mm pilířů nebo sloupů</t>
  </si>
  <si>
    <t>-680213110</t>
  </si>
  <si>
    <t>78</t>
  </si>
  <si>
    <t>629991011</t>
  </si>
  <si>
    <t>Zakrytí vnějších ploch před znečištěním včetně pozdějšího odkrytí výplní otvorů a svislých ploch fólií přilepenou lepící páskou</t>
  </si>
  <si>
    <t>-1884434665</t>
  </si>
  <si>
    <t>23,128 "viz zakrytí vnitřních ploch</t>
  </si>
  <si>
    <t>79</t>
  </si>
  <si>
    <t>631311114</t>
  </si>
  <si>
    <t>Mazanina z betonu prostého bez zvýšených nároků na prostředí tl. přes 50 do 80 mm tř. C 16/20</t>
  </si>
  <si>
    <t>1574306445</t>
  </si>
  <si>
    <t>0,08*123,99+0,06*(4,8+9,19+26,44+2*(1,98+1,25)) "1. NP</t>
  </si>
  <si>
    <t>0,08*48,37 "2. NP</t>
  </si>
  <si>
    <t>80</t>
  </si>
  <si>
    <t>631311131</t>
  </si>
  <si>
    <t>Doplnění dosavadních mazanin prostým betonem s dodáním hmot, bez potěru, plochy jednotlivě do 1 m2 a tl. přes 80 mm</t>
  </si>
  <si>
    <t>-1112761705</t>
  </si>
  <si>
    <t>0,25*(0,13*2*6,95+0,16*2*7,64) "dobetonávka kolem stropních panelů</t>
  </si>
  <si>
    <t>81</t>
  </si>
  <si>
    <t>631312141</t>
  </si>
  <si>
    <t>Doplnění dosavadních mazanin prostým betonem s dodáním hmot, bez potěru, plochy jednotlivě rýh v dosavadních mazaninách</t>
  </si>
  <si>
    <t>-557202678</t>
  </si>
  <si>
    <t>6*6,7*0,021/2*0,2 "zálivka spár panelů</t>
  </si>
  <si>
    <t>82</t>
  </si>
  <si>
    <t>631319171</t>
  </si>
  <si>
    <t>Příplatek k cenám mazanin za stržení povrchu spodní vrstvy mazaniny latí před vložením výztuže nebo pletiva pro tl. obou vrstev mazaniny přes 50 do 80 mm</t>
  </si>
  <si>
    <t>-1852604621</t>
  </si>
  <si>
    <t>83</t>
  </si>
  <si>
    <t>631319195</t>
  </si>
  <si>
    <t>Příplatek k cenám mazanin za malou plochu do 5 m2 jednotlivě mazanina tl. přes 50 do 80 mm</t>
  </si>
  <si>
    <t>1634042958</t>
  </si>
  <si>
    <t>0,06*(4,8+9,19+26,44+2*(1,98+1,25)) "1. NP</t>
  </si>
  <si>
    <t>84</t>
  </si>
  <si>
    <t>631362021</t>
  </si>
  <si>
    <t>Výztuž mazanin svařovanými sítěmi Kari 150x150x8mm</t>
  </si>
  <si>
    <t>1157878351</t>
  </si>
  <si>
    <t>0,00541*(123,99+6,45*7,2) "1. NP</t>
  </si>
  <si>
    <t>85</t>
  </si>
  <si>
    <t>637211131</t>
  </si>
  <si>
    <t>Okapový chodník z betonových dlaždic 500x500mm tl 50 mm do kameniva</t>
  </si>
  <si>
    <t>880884299</t>
  </si>
  <si>
    <t>0,5*(8,17+11,415)</t>
  </si>
  <si>
    <t>86</t>
  </si>
  <si>
    <t>642942111</t>
  </si>
  <si>
    <t>Osazování zárubní nebo rámů kovových dveřních lisovaných nebo z úhelníků bez dveřních křídel na cementovou maltu, plochy otvoru do 2,5 m2</t>
  </si>
  <si>
    <t>410905621</t>
  </si>
  <si>
    <t>87</t>
  </si>
  <si>
    <t>55331486</t>
  </si>
  <si>
    <t>zárubeň jednokřídlá ocelová pro zdění tl stěny 110-150mm rozměru 700/1970, 2100mm</t>
  </si>
  <si>
    <t>1083289080</t>
  </si>
  <si>
    <t>88</t>
  </si>
  <si>
    <t>642945111</t>
  </si>
  <si>
    <t>Osazování ocelových zárubní protipožárních nebo protiplynových dveří do vynechaného otvoru, s obetonováním, dveří jednokřídlových do 2,5 m2</t>
  </si>
  <si>
    <t>-207383361</t>
  </si>
  <si>
    <t>P</t>
  </si>
  <si>
    <t>Poznámka k položce:_x000d_
specifikace s PO dveřmi</t>
  </si>
  <si>
    <t>Ostatní konstrukce a práce, bourání</t>
  </si>
  <si>
    <t>89</t>
  </si>
  <si>
    <t>916331111</t>
  </si>
  <si>
    <t>Osazení zahradního obrubníku betonového s ložem tl. od 50 do 100 mm z betonu prostého tř. C 12/15 bez boční opěry</t>
  </si>
  <si>
    <t>970634702</t>
  </si>
  <si>
    <t>8,67+11,415 "k okapovému chodníku</t>
  </si>
  <si>
    <t>90</t>
  </si>
  <si>
    <t>59217001</t>
  </si>
  <si>
    <t>obrubník zahradní betonový 1000x50x250mm</t>
  </si>
  <si>
    <t>-36639503</t>
  </si>
  <si>
    <t>20,085*1,05 'Přepočtené koeficientem množství</t>
  </si>
  <si>
    <t>91</t>
  </si>
  <si>
    <t>941211111</t>
  </si>
  <si>
    <t>Lešení řadové rámové lehké pracovní s podlahami s provozním zatížením tř. 3 do 200 kg/m2 šířky tř. SW06 od 0,6 do 0,9 m výšky do 10 m montáž</t>
  </si>
  <si>
    <t>2058329979</t>
  </si>
  <si>
    <t>24,8*3,1+2*7,6*4,5+15,75*3,1+9,05*5,8*2+(6,8+7,8)*7,5</t>
  </si>
  <si>
    <t>92</t>
  </si>
  <si>
    <t>941211211</t>
  </si>
  <si>
    <t>Lešení řadové rámové lehké pracovní s podlahami s provozním zatížením tř. 3 do 200 kg/m2 šířky tř. SW06 od 0,6 do 0,9 m výšky do 10 m příplatek za každý den použití</t>
  </si>
  <si>
    <t>1377548812</t>
  </si>
  <si>
    <t>408,585*120 'Přepočtené koeficientem množství</t>
  </si>
  <si>
    <t>93</t>
  </si>
  <si>
    <t>941211811</t>
  </si>
  <si>
    <t>Lešení řadové rámové lehké pracovní s podlahami s provozním zatížením tř. 3 do 200 kg/m2 šířky tř. SW06 od 0,6 do 0,9 m výšky do 10 m demontáž</t>
  </si>
  <si>
    <t>1844575078</t>
  </si>
  <si>
    <t>94</t>
  </si>
  <si>
    <t>944511111</t>
  </si>
  <si>
    <t>Síť ochranná zavěšená na konstrukci lešení z textilie z umělých vláken montáž</t>
  </si>
  <si>
    <t>647623364</t>
  </si>
  <si>
    <t>95</t>
  </si>
  <si>
    <t>944511211</t>
  </si>
  <si>
    <t>Síť ochranná zavěšená na konstrukci lešení z textilie z umělých vláken příplatek k ceně za každý den použití</t>
  </si>
  <si>
    <t>-1873092871</t>
  </si>
  <si>
    <t>96</t>
  </si>
  <si>
    <t>944511811</t>
  </si>
  <si>
    <t>Síť ochranná zavěšená na konstrukci lešení z textilie z umělých vláken demontáž</t>
  </si>
  <si>
    <t>-918844847</t>
  </si>
  <si>
    <t>97</t>
  </si>
  <si>
    <t>949101111</t>
  </si>
  <si>
    <t>Lešení pomocné pracovní pro objekty pozemních staveb pro zatížení do 150 kg/m2, o výšce lešeňové podlahy do 1,9 m</t>
  </si>
  <si>
    <t>-881379230</t>
  </si>
  <si>
    <t>271,42-(40,05-11)+48,37</t>
  </si>
  <si>
    <t>98</t>
  </si>
  <si>
    <t>952901111</t>
  </si>
  <si>
    <t>Vyčištění budov nebo objektů před předáním do užívání budov bytové nebo občanské výstavby, světlé výšky podlaží do 4 m</t>
  </si>
  <si>
    <t>-590068610</t>
  </si>
  <si>
    <t>271,42+48,37</t>
  </si>
  <si>
    <t>99</t>
  </si>
  <si>
    <t>95394099R</t>
  </si>
  <si>
    <t>Osazení závitové tyče do betonové patky</t>
  </si>
  <si>
    <t>kuss</t>
  </si>
  <si>
    <t>-1780209059</t>
  </si>
  <si>
    <t>2 "venkovní dřevené sloupy u střeliště</t>
  </si>
  <si>
    <t>100</t>
  </si>
  <si>
    <t>31197011</t>
  </si>
  <si>
    <t>tyč závitová Zn bílý DIN 975 8.8 M24</t>
  </si>
  <si>
    <t>1415648733</t>
  </si>
  <si>
    <t>2*0,6</t>
  </si>
  <si>
    <t>1,2*1,1 'Přepočtené koeficientem množství</t>
  </si>
  <si>
    <t>101</t>
  </si>
  <si>
    <t>5482501M</t>
  </si>
  <si>
    <t>Patka sloupku stavitelná šroubem a pojistkou 14-12</t>
  </si>
  <si>
    <t>-246143011</t>
  </si>
  <si>
    <t>102</t>
  </si>
  <si>
    <t>953943211</t>
  </si>
  <si>
    <t>Osazování drobných kovových předmětů kotvených do stěny hasicího přístroje</t>
  </si>
  <si>
    <t>1790584069</t>
  </si>
  <si>
    <t>103</t>
  </si>
  <si>
    <t>44932114</t>
  </si>
  <si>
    <t>přístroj hasicí ruční práškový PG 6 LE</t>
  </si>
  <si>
    <t>1645161077</t>
  </si>
  <si>
    <t>104</t>
  </si>
  <si>
    <t>953961115</t>
  </si>
  <si>
    <t>Kotva chemická s vyvrtáním otvoru do betonu, železobetonu nebo tvrdého kamene tmel, velikost M 20, hloubka 170 mm</t>
  </si>
  <si>
    <t>-1919083798</t>
  </si>
  <si>
    <t>109 "kotvení pozednic a krakorců krovu</t>
  </si>
  <si>
    <t>105</t>
  </si>
  <si>
    <t>993111111</t>
  </si>
  <si>
    <t>Dovoz a odvoz lešení včetně naložení a složení řadového, na vzdálenost do 10 km</t>
  </si>
  <si>
    <t>-1559706174</t>
  </si>
  <si>
    <t>106</t>
  </si>
  <si>
    <t>993111119</t>
  </si>
  <si>
    <t>Dovoz a odvoz lešení včetně naložení a složení řadového, na vzdálenost Příplatek k ceně za každých dalších i započatých 10 km přes 10 km</t>
  </si>
  <si>
    <t>883673304</t>
  </si>
  <si>
    <t>408,585*10 'Přepočtené koeficientem množství</t>
  </si>
  <si>
    <t>998</t>
  </si>
  <si>
    <t>Přesun hmot</t>
  </si>
  <si>
    <t>107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</si>
  <si>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</si>
  <si>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</si>
  <si>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1265601663</t>
  </si>
  <si>
    <t>PSV</t>
  </si>
  <si>
    <t>Práce a dodávky PSV</t>
  </si>
  <si>
    <t>711</t>
  </si>
  <si>
    <t>Izolace proti vodě, vlhkosti a plynům</t>
  </si>
  <si>
    <t>108</t>
  </si>
  <si>
    <t>711111001</t>
  </si>
  <si>
    <t>Provedení izolace proti zemní vlhkosti natěradly a tmely za studena na ploše vodorovné V nátěrem penetračním</t>
  </si>
  <si>
    <t>-1339349472</t>
  </si>
  <si>
    <t>23,0*5,35+6,98*7,65+0,3*1,6*2</t>
  </si>
  <si>
    <t>109</t>
  </si>
  <si>
    <t>11163150</t>
  </si>
  <si>
    <t>lak penetrační asfaltový</t>
  </si>
  <si>
    <t>-1523723192</t>
  </si>
  <si>
    <t>177,407*0,0003 'Přepočtené koeficientem množství</t>
  </si>
  <si>
    <t>110</t>
  </si>
  <si>
    <t>711131101</t>
  </si>
  <si>
    <t>Provedení izolace proti zemní vlhkosti pásy na sucho AIP nebo tkaniny na ploše vodorovné V</t>
  </si>
  <si>
    <t>-815112915</t>
  </si>
  <si>
    <t>0,3*(2*23,6+7,05+17,4) "po pozednice</t>
  </si>
  <si>
    <t>111</t>
  </si>
  <si>
    <t>62821109</t>
  </si>
  <si>
    <t>asfaltový pás separační s krycí vrstvou tl do 1,0mm, typu R</t>
  </si>
  <si>
    <t>-2105398704</t>
  </si>
  <si>
    <t>21,495*1,1655 'Přepočtené koeficientem množství</t>
  </si>
  <si>
    <t>112</t>
  </si>
  <si>
    <t>711141559</t>
  </si>
  <si>
    <t>Provedení izolace proti zemní vlhkosti pásy přitavením NAIP na ploše vodorovné V</t>
  </si>
  <si>
    <t>-1067606856</t>
  </si>
  <si>
    <t>113</t>
  </si>
  <si>
    <t>62833158</t>
  </si>
  <si>
    <t>pás asfaltový natavitelný oxidovaný s vložkou ze skleněné tkaniny typu G200, s jemnozrnným minerálním posypem tl 4,0mm</t>
  </si>
  <si>
    <t>-154690380</t>
  </si>
  <si>
    <t>177,407*1,1655 'Přepočtené koeficientem množství</t>
  </si>
  <si>
    <t>114</t>
  </si>
  <si>
    <t>998711111</t>
  </si>
  <si>
    <t>Přesun hmot pro izolace proti vodě, vlhkosti a plynům stanovený z hmotnosti přesunovaného materiálu vodorovná dopravní vzdálenost do 50 m s omezením mechanizace v objektech výšky do 6 m</t>
  </si>
  <si>
    <t>811433048</t>
  </si>
  <si>
    <t>713</t>
  </si>
  <si>
    <t>Izolace tepelné</t>
  </si>
  <si>
    <t>115</t>
  </si>
  <si>
    <t>713111127</t>
  </si>
  <si>
    <t>Montáž tepelné izolace stropů rohožemi, pásy, dílci, deskami, bloky (izolační materiál ve specifikaci) rovných spodem lepením celoplošně</t>
  </si>
  <si>
    <t>-1118034443</t>
  </si>
  <si>
    <t xml:space="preserve">271,42-(49,48+123,99+40,05+11,0) "1. NP minerální desky </t>
  </si>
  <si>
    <t>116</t>
  </si>
  <si>
    <t>713121111</t>
  </si>
  <si>
    <t>Montáž tepelné izolace podlah rohožemi, pásy, deskami, dílci, bloky (izolační materiál ve specifikaci) kladenými volně jednovrstvá</t>
  </si>
  <si>
    <t>-618747067</t>
  </si>
  <si>
    <t>271,42-(49,48+40,05+11,0+123,99) "1. NP zázemí</t>
  </si>
  <si>
    <t>123,99+48,37 "střeliště interiér + 2. NP</t>
  </si>
  <si>
    <t>117</t>
  </si>
  <si>
    <t>28376551</t>
  </si>
  <si>
    <t>deska polystyrénová pro snížení kročejového hluku (max. zatížení 4 kN/m2) tl 20mm</t>
  </si>
  <si>
    <t>-1034385122</t>
  </si>
  <si>
    <t>123,99 "střeliště interiér</t>
  </si>
  <si>
    <t>123,99*1,05 'Přepočtené koeficientem množství</t>
  </si>
  <si>
    <t>118</t>
  </si>
  <si>
    <t>63151434</t>
  </si>
  <si>
    <t>deska tepelně izolační minerální plovoucích podlah ?=0,036-0,037 tl 20mm</t>
  </si>
  <si>
    <t>1012208306</t>
  </si>
  <si>
    <t>48,37 "2. NP</t>
  </si>
  <si>
    <t>48,37*1,05 'Přepočtené koeficientem množství</t>
  </si>
  <si>
    <t>119</t>
  </si>
  <si>
    <t>28376554</t>
  </si>
  <si>
    <t>deska polystyrénová pro snížení kročejového hluku (max. zatížení 4 kN/m2) tl 40mm</t>
  </si>
  <si>
    <t>-785299171</t>
  </si>
  <si>
    <t>46,9*1,05 'Přepočtené koeficientem množství</t>
  </si>
  <si>
    <t>120</t>
  </si>
  <si>
    <t>713121211</t>
  </si>
  <si>
    <t>Montáž tepelné izolace podlah okrajovými pásky kladenými volně</t>
  </si>
  <si>
    <t>-186675284</t>
  </si>
  <si>
    <t>dilatace podah</t>
  </si>
  <si>
    <t>2*(22,2+5,7+18*1,0+9*0,3+2,0+4,325+2*2,125+6,45+5,25+2*(1,65+0,9+2*1,2)-(0,9+2*0,8+4*0,7)) "1. NP</t>
  </si>
  <si>
    <t>2*(6,45+7,5) "2. NP</t>
  </si>
  <si>
    <t>121</t>
  </si>
  <si>
    <t>63152003</t>
  </si>
  <si>
    <t>pásek izolační minerální podlahový ?=0,036 15x50x1000mm</t>
  </si>
  <si>
    <t>-702028280</t>
  </si>
  <si>
    <t>178,85*1,05 'Přepočtené koeficientem množství</t>
  </si>
  <si>
    <t>122</t>
  </si>
  <si>
    <t>713131141</t>
  </si>
  <si>
    <t>Montáž tepelné izolace stěn rohožemi, pásy, deskami, dílci, bloky (izolační materiál ve specifikaci) lepením celoplošně bez mechanického kotvení</t>
  </si>
  <si>
    <t>-437801917</t>
  </si>
  <si>
    <t xml:space="preserve">2,65*22,2+2*5,7*(2,65+3,65)/2-(2*1,0*2,65+1,0*1,75+2*0,9*2,0) "1. NP M 1.02 minerální desky  TOP FINAL</t>
  </si>
  <si>
    <t>123</t>
  </si>
  <si>
    <t>6315199M</t>
  </si>
  <si>
    <t>deska s kolmými vlákny z izolační čedičové vlny 30kPa 1200x333mm s finálním nástřikem ?=0,04 tl 100mm, zkosené hrany</t>
  </si>
  <si>
    <t>-1340042813</t>
  </si>
  <si>
    <t>46,9+84,09</t>
  </si>
  <si>
    <t>130,99*1,05 'Přepočtené koeficientem množství</t>
  </si>
  <si>
    <t>124</t>
  </si>
  <si>
    <t>713131241</t>
  </si>
  <si>
    <t>Montáž tepelné izolace stěn rohožemi, pásy, deskami, dílci, bloky (izolační materiál ve specifikaci) lepením celoplošně s mechanickým kotvením, tloušťky izolace do 100 mm</t>
  </si>
  <si>
    <t>-1263888586</t>
  </si>
  <si>
    <t>0,25*(87+28,1-7,05) "věnec</t>
  </si>
  <si>
    <t>0,25*(3*1,3+1,0+2,25+3*2,0+3*2,75) "keramické překlady z vnější strany</t>
  </si>
  <si>
    <t>0,25*(3*2,0+3*2,75) "ŽB překlady</t>
  </si>
  <si>
    <t>125</t>
  </si>
  <si>
    <t>28376440</t>
  </si>
  <si>
    <t>deska XPS hrana rovná a strukturovaný povrch 300kPA ?=0,035 tl 50mm</t>
  </si>
  <si>
    <t>-2060544481</t>
  </si>
  <si>
    <t>43,65*1,05 'Přepočtené koeficientem množství</t>
  </si>
  <si>
    <t>126</t>
  </si>
  <si>
    <t>713191133</t>
  </si>
  <si>
    <t>Montáž tepelné izolace stavebních konstrukcí - doplňky a konstrukční součásti podlah, stropů vrchem nebo střech překrytí fólií položenou volně s přelepením spojů</t>
  </si>
  <si>
    <t>1017050132</t>
  </si>
  <si>
    <t>219,26 "krytí izolace podlah</t>
  </si>
  <si>
    <t>127</t>
  </si>
  <si>
    <t>28329042</t>
  </si>
  <si>
    <t>fólie PE separační či ochranná tl 0,2mm</t>
  </si>
  <si>
    <t>2021402619</t>
  </si>
  <si>
    <t>219,26*1,1655 'Přepočtené koeficientem množství</t>
  </si>
  <si>
    <t>128</t>
  </si>
  <si>
    <t>998713112</t>
  </si>
  <si>
    <t>Přesun hmot pro izolace tepelné stanovený z hmotnosti přesunovaného materiálu vodorovná dopravní vzdálenost do 50 m s omezením mechanizace v objektech výšky přes 6 m do 12 m</t>
  </si>
  <si>
    <t>484181838</t>
  </si>
  <si>
    <t>714</t>
  </si>
  <si>
    <t>Akustická a protiotřesová opatření</t>
  </si>
  <si>
    <t>129</t>
  </si>
  <si>
    <t>714112311-1</t>
  </si>
  <si>
    <t>Montáž akustických obkladů stropů z desek ukotvených na kovový rošt</t>
  </si>
  <si>
    <t>-1260895551</t>
  </si>
  <si>
    <t>(22,2+2*0,15)*(2,744+2,863+1,6+0,6)-4*0,6*1,5 "1. NP na podhled SDK</t>
  </si>
  <si>
    <t>130</t>
  </si>
  <si>
    <t>6254399M</t>
  </si>
  <si>
    <t>deska akustická z dřevité vlny tl. 25mm 600x2000mm</t>
  </si>
  <si>
    <t>839641565</t>
  </si>
  <si>
    <t>172,058*1,08 'Přepočtené koeficientem množství</t>
  </si>
  <si>
    <t>131</t>
  </si>
  <si>
    <t>714119002</t>
  </si>
  <si>
    <t>Montáž akustických obkladů rošt podkladový na strop</t>
  </si>
  <si>
    <t>384407325</t>
  </si>
  <si>
    <t>172,058/0,5+2,744+2,863+1,6</t>
  </si>
  <si>
    <t>132</t>
  </si>
  <si>
    <t>59030626</t>
  </si>
  <si>
    <t>profil pro stropní konstrukce a předsazené stěny CD 60</t>
  </si>
  <si>
    <t>305745543</t>
  </si>
  <si>
    <t>351,323*1,05 'Přepočtené koeficientem množství</t>
  </si>
  <si>
    <t>133</t>
  </si>
  <si>
    <t>714551011</t>
  </si>
  <si>
    <t>Montáž desek pro akustická a bezpečnostní opatření střelnic z recyklované pryže plošně lepených, velikosti 500x500 mm bezpečnostních na stěnu</t>
  </si>
  <si>
    <t>-151035994</t>
  </si>
  <si>
    <t xml:space="preserve">2,65*(20*1,0+9*0,3)+22,2*0,55+10*0,3*1,95 "1. NP protiodrazové desky </t>
  </si>
  <si>
    <t>134</t>
  </si>
  <si>
    <t>2724599M</t>
  </si>
  <si>
    <t xml:space="preserve">desky bezpečnostní na obložení stěn střelnice 500x500mm v 30mm rastr 15mm </t>
  </si>
  <si>
    <t>-937765530</t>
  </si>
  <si>
    <t>78,515*1,05 'Přepočtené koeficientem množství</t>
  </si>
  <si>
    <t>135</t>
  </si>
  <si>
    <t>998714112</t>
  </si>
  <si>
    <t>Přesun hmot pro akustická a protiotřesová opatření stanovený z hmotnosti přesunovaného materiálu vodorovná dopravní vzdálenost do 50 m s omezením mechanizace v objektech výšky přes 6 do 12 m</t>
  </si>
  <si>
    <t>-561880367</t>
  </si>
  <si>
    <t>751</t>
  </si>
  <si>
    <t>Vzduchotechnika</t>
  </si>
  <si>
    <t>136</t>
  </si>
  <si>
    <t>751398021</t>
  </si>
  <si>
    <t>Montáž ostatních zařízení větrací mřížky stěnové, průřezu do 0,040 m2</t>
  </si>
  <si>
    <t>-1160783353</t>
  </si>
  <si>
    <t>2 "2. NP u kamen vnitřní a vnější</t>
  </si>
  <si>
    <t>137</t>
  </si>
  <si>
    <t>42972835</t>
  </si>
  <si>
    <t>mřížka větrací kruhová nerezová se síťkou D 100mm</t>
  </si>
  <si>
    <t>1169794253</t>
  </si>
  <si>
    <t>138</t>
  </si>
  <si>
    <t>751398023</t>
  </si>
  <si>
    <t>Montáž ostatních zařízení větrací mřížky stěnové, průřezu přes 0,100 do 0,150 m2</t>
  </si>
  <si>
    <t>-931119002</t>
  </si>
  <si>
    <t>2 "větrání střeliště</t>
  </si>
  <si>
    <t>139</t>
  </si>
  <si>
    <t>4297299M</t>
  </si>
  <si>
    <t>mřížka stěnová otevřená jednořadá kovová 350x350mm</t>
  </si>
  <si>
    <t>1607735772</t>
  </si>
  <si>
    <t>140</t>
  </si>
  <si>
    <t>751510042</t>
  </si>
  <si>
    <t>Vzduchotechnické potrubí z pozinkovaného plechu kruhové, trouba spirálně vinutá bez příruby, průměru přes 100 do 200 mm</t>
  </si>
  <si>
    <t>-2084511465</t>
  </si>
  <si>
    <t>5*0,5 "větrání střeliště</t>
  </si>
  <si>
    <t>141</t>
  </si>
  <si>
    <t>751514776</t>
  </si>
  <si>
    <t>Montáž protidešťové stříšky nebo výfukové hlavice do plechového potrubí kruhové bez příruby, průměru přes 100 do 200 mm</t>
  </si>
  <si>
    <t>-643206607</t>
  </si>
  <si>
    <t>142</t>
  </si>
  <si>
    <t>5538199M</t>
  </si>
  <si>
    <t>rotační ventilační hlavice d 200mm</t>
  </si>
  <si>
    <t>1486334770</t>
  </si>
  <si>
    <t>143</t>
  </si>
  <si>
    <t>998751111</t>
  </si>
  <si>
    <t>Přesun hmot pro vzduchotechniku stanovený z hmotnosti přesunovaného materiálu vodorovná dopravní vzdálenost do 100 m s omezením mechanizace v objektech výšky do 12 m</t>
  </si>
  <si>
    <t>1286475665</t>
  </si>
  <si>
    <t>762</t>
  </si>
  <si>
    <t>Konstrukce tesařské</t>
  </si>
  <si>
    <t>144</t>
  </si>
  <si>
    <t>762081150</t>
  </si>
  <si>
    <t>Hoblování hraněného řeziva přímo na staveništi ve staveništní dílně</t>
  </si>
  <si>
    <t>627982331</t>
  </si>
  <si>
    <t>0,1*0,18*(33*(0,75+0,6)+11*(0,6+1,0)) "přesahy krokví</t>
  </si>
  <si>
    <t>0,1*0,18*2*(6,614+2,154+7,721+2,142) "pohledové krokve</t>
  </si>
  <si>
    <t>0,16*0,2*(2*0,55+1,25+0,4)+0,08*0,18*2*0,55+2*0,16*0,12*(1,3+0,4) "přesahy vaznic</t>
  </si>
  <si>
    <t xml:space="preserve">0,16*0,12*23,6 "pohledová vaznice </t>
  </si>
  <si>
    <t>0,14*0,18*49,72 "1. NP konzole 140/180</t>
  </si>
  <si>
    <t>0,16*0,16*37,51+0,06*0,16*36,74+0,1*0,12*96,0 "1. NP sloupky + zavětrování</t>
  </si>
  <si>
    <t>0,1*0,12*1,8 "2. NP šikmé pásky</t>
  </si>
  <si>
    <t>0,025*(23,6*0,6+2*0,65*(6,614+2,154)+8,7*(0,6+1,0)+(0,4+1,2)*(7,721+2,142)) "pohledové bednění</t>
  </si>
  <si>
    <t>0,16*0,16*4,48 "sloupky střeliště</t>
  </si>
  <si>
    <t>145</t>
  </si>
  <si>
    <t>762082240</t>
  </si>
  <si>
    <t>Profilování zhlaví trámů a ozdobných konců jednoduché seříznutí dvěma řezy, plochy přes 320 cm2</t>
  </si>
  <si>
    <t>1130793290</t>
  </si>
  <si>
    <t>2 "2. NP seříznutí konců vaznice BSH</t>
  </si>
  <si>
    <t>146</t>
  </si>
  <si>
    <t>762083122</t>
  </si>
  <si>
    <t>Impregnace řeziva máčením proti dřevokaznému hmyzu, houbám a plísním, třída ohrožení 3 a 4 (dřevo v exteriéru)</t>
  </si>
  <si>
    <t>-776587557</t>
  </si>
  <si>
    <t>2,075+0,187+9,38+2,434+1,968+0,127</t>
  </si>
  <si>
    <t>147</t>
  </si>
  <si>
    <t>762085103</t>
  </si>
  <si>
    <t>Montáž ocelových spojovacích prostředků (materiál ve specifikaci) kotevních želez příložek, patek, táhel</t>
  </si>
  <si>
    <t>1826711692</t>
  </si>
  <si>
    <t>2*23,6/0,75+2+0,067+11+15+2*9 "kotvení pozednic a konzol</t>
  </si>
  <si>
    <t>148</t>
  </si>
  <si>
    <t>54825019</t>
  </si>
  <si>
    <t>kotevní profil tvaru L 40x60x120x3,0mm</t>
  </si>
  <si>
    <t>1221017050</t>
  </si>
  <si>
    <t>149</t>
  </si>
  <si>
    <t>762332131</t>
  </si>
  <si>
    <t>Montáž vázaných konstrukcí krovů střech pultových, sedlových, valbových, stanových čtvercového nebo obdélníkového půdorysu z řeziva hraněného průřezové plochy přes 50 do 120 cm2</t>
  </si>
  <si>
    <t>386125617</t>
  </si>
  <si>
    <t>23,6 "1. NP pozednice 60/160</t>
  </si>
  <si>
    <t>(7,05+5,55+2,5)*1,05 "krokve příčné stříčky 60/140</t>
  </si>
  <si>
    <t>10*2*(2,35+2,45) "1. NP šikmé zavětrování pásek 100/120</t>
  </si>
  <si>
    <t>22*(0,92+0,75) "1. NP mezilehlé sloupky 60/160</t>
  </si>
  <si>
    <t>3*2*5,05 "1 NP úžlabní krokev 3x fošna 40/140</t>
  </si>
  <si>
    <t>2*0,9 "2. NP šikmý pásek 100/120</t>
  </si>
  <si>
    <t>150</t>
  </si>
  <si>
    <t>60512125</t>
  </si>
  <si>
    <t>hranol stavební řezivo průřezu do 120cm2 do dl 6m</t>
  </si>
  <si>
    <t>945163949</t>
  </si>
  <si>
    <t>0,06*0,14*15,855</t>
  </si>
  <si>
    <t>0,06*0,16*(23,6+36,74)</t>
  </si>
  <si>
    <t>0,1*0,12*(96,0+1,8)</t>
  </si>
  <si>
    <t>1,886046*1,1 'Přepočtené koeficientem množství</t>
  </si>
  <si>
    <t>151</t>
  </si>
  <si>
    <t>60511125</t>
  </si>
  <si>
    <t>řezivo stavební fošny prismované středové š do 160mm dl 2-5m</t>
  </si>
  <si>
    <t>-1100339062</t>
  </si>
  <si>
    <t>30,3*0,04*0,14 "1 NP úžlabní krokev 3x fošna 40/140</t>
  </si>
  <si>
    <t>0,16968*1,1 'Přepočtené koeficientem množství</t>
  </si>
  <si>
    <t>152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</si>
  <si>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</si>
  <si>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</si>
  <si>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-878220853</t>
  </si>
  <si>
    <t>1. NP</t>
  </si>
  <si>
    <t>23,6 "pozednice 160/120</t>
  </si>
  <si>
    <t>23*(6,614+2,154)+10*(2,744+2,863+2,154) "krokve 100/180</t>
  </si>
  <si>
    <t>23,6 "vaznice 160/120</t>
  </si>
  <si>
    <t>0,75 "malá stříška ropěra 80/160</t>
  </si>
  <si>
    <t>7,05 " pozednice u vyšší části 100/180</t>
  </si>
  <si>
    <t>7,05 "pozednice na zeď vyšší části 80/180</t>
  </si>
  <si>
    <t>3,525 "hřeben malé stříšky 80/160</t>
  </si>
  <si>
    <t>2*8,7 "pozednice 160/120</t>
  </si>
  <si>
    <t>11*(7,721+2,142) "krokve 100/180</t>
  </si>
  <si>
    <t>2*0,9 "podpěra vaznice 80/160</t>
  </si>
  <si>
    <t>153</t>
  </si>
  <si>
    <t>60512131</t>
  </si>
  <si>
    <t>hranol stavební řezivo průřezu do 224cm2 dl 6-8m</t>
  </si>
  <si>
    <t>-1266100745</t>
  </si>
  <si>
    <t>0,08*0,16*(0,75+3,525+1,8)</t>
  </si>
  <si>
    <t>0,08*0,18*7,05</t>
  </si>
  <si>
    <t>0,1*0,18*(279,274+7,08+108,493)</t>
  </si>
  <si>
    <t>0,16*0,12*(23,6+23,6+17,4)</t>
  </si>
  <si>
    <t>8,526846*1,1 'Přepočtené koeficientem množství</t>
  </si>
  <si>
    <t>154</t>
  </si>
  <si>
    <t>762332133</t>
  </si>
  <si>
    <t>Montáž vázaných konstrukcí krovů střech pultových, sedlových, valbových, stanových čtvercového nebo obdélníkového půdorysu z řeziva hraněného průřezové plochy přes 224 do 288 cm2</t>
  </si>
  <si>
    <t>-558753411</t>
  </si>
  <si>
    <t>11*(0,92+2,49) "1. NP sloupky 160/160</t>
  </si>
  <si>
    <t>11*(2,62+0,3+1,155+0,445) "1. NP konzole 140/180</t>
  </si>
  <si>
    <t>155</t>
  </si>
  <si>
    <t>60512136</t>
  </si>
  <si>
    <t>hranol stavební řezivo průřezu do 288cm2 dl 6-8m</t>
  </si>
  <si>
    <t>-1558532749</t>
  </si>
  <si>
    <t>0,14*0,18*49,72</t>
  </si>
  <si>
    <t>0,16*0,16*37,51</t>
  </si>
  <si>
    <t>2,2132*1,1 'Přepočtené koeficientem množství</t>
  </si>
  <si>
    <t>156</t>
  </si>
  <si>
    <t>762332134</t>
  </si>
  <si>
    <t>Montáž vázaných konstrukcí krovů střech pultových, sedlových, valbových, stanových čtvercového nebo obdélníkového půdorysu z řeziva hraněného průřezové plochy přes 288 do 450 cm2</t>
  </si>
  <si>
    <t>-1350229275</t>
  </si>
  <si>
    <t>2*23,6 "1. NP vaznice 160/200</t>
  </si>
  <si>
    <t>8,7 "2. NP vaznice 160/200</t>
  </si>
  <si>
    <t>157</t>
  </si>
  <si>
    <t>60512141</t>
  </si>
  <si>
    <t>hranol stavební řezivo průřezu do 450cm2 dl 6-8m</t>
  </si>
  <si>
    <t>8360203</t>
  </si>
  <si>
    <t>0,16*0,2*(47,2+8,7)</t>
  </si>
  <si>
    <t>1,7888*1,1 'Přepočtené koeficientem množství</t>
  </si>
  <si>
    <t>158</t>
  </si>
  <si>
    <t>762332635</t>
  </si>
  <si>
    <t>Montáž vázaných konstrukcí krovů střech pultových, sedlových, valbových, stanových čtvercového nebo obdélníkového půdorysu z lepených hranolů průřezové plochy přes 450 cm2</t>
  </si>
  <si>
    <t>-1884943876</t>
  </si>
  <si>
    <t>8,7 "2. NP středová vaznice 180/280</t>
  </si>
  <si>
    <t>159</t>
  </si>
  <si>
    <t>61223210</t>
  </si>
  <si>
    <t>hranol konstrukční BSH vrstvený lepený pohledový</t>
  </si>
  <si>
    <t>-258522269</t>
  </si>
  <si>
    <t>8,7*0,18*0,28</t>
  </si>
  <si>
    <t>0,43848*1,1 'Přepočtené koeficientem množství</t>
  </si>
  <si>
    <t>160</t>
  </si>
  <si>
    <t>762341210</t>
  </si>
  <si>
    <t>Montáž bednění střech rovných a šikmých sklonu do 60° s vyřezáním otvorů z prken hrubých na sraz tl. do 32 mm</t>
  </si>
  <si>
    <t>-728531407</t>
  </si>
  <si>
    <t>202+87,5 "výpis prvků</t>
  </si>
  <si>
    <t>161</t>
  </si>
  <si>
    <t>60511110</t>
  </si>
  <si>
    <t>řezivo jehličnaté smrk, borovice š přes 80mm tl 24mm dl 4m</t>
  </si>
  <si>
    <t>629437292</t>
  </si>
  <si>
    <t>289,5*0,025</t>
  </si>
  <si>
    <t>7,2375*1,1 'Přepočtené koeficientem množství</t>
  </si>
  <si>
    <t>162</t>
  </si>
  <si>
    <t>762342511</t>
  </si>
  <si>
    <t>Montáž laťování montáž kontralatí na podklad bez tepelné izolace</t>
  </si>
  <si>
    <t>508047775</t>
  </si>
  <si>
    <t>279,274+108,493+15,855 "na krokve</t>
  </si>
  <si>
    <t>163</t>
  </si>
  <si>
    <t>60514114</t>
  </si>
  <si>
    <t>řezivo jehličnaté lať impregnovaná dl 4 m</t>
  </si>
  <si>
    <t>1256190423</t>
  </si>
  <si>
    <t>403,622*0,04*0,06</t>
  </si>
  <si>
    <t>0,9686928*1,1 'Přepočtené koeficientem množství</t>
  </si>
  <si>
    <t>164</t>
  </si>
  <si>
    <t>762395000</t>
  </si>
  <si>
    <t>Spojovací prostředky krovů, bednění a laťování, nadstřešních konstrukcí svorníky, prkna, hřebíky, pásová ocel, vruty</t>
  </si>
  <si>
    <t>1199978633</t>
  </si>
  <si>
    <t>(2,075+0,187+9,38+2,434+1,968+0,482+7,962+1,066)/1,1</t>
  </si>
  <si>
    <t>165</t>
  </si>
  <si>
    <t>762713131</t>
  </si>
  <si>
    <t>Montáž prostorových vázaných konstrukcí z řeziva hoblovaného průřezové plochy přes 224 do 288 cm2</t>
  </si>
  <si>
    <t>1709744058</t>
  </si>
  <si>
    <t>2*2,24 "sloupky 160/160</t>
  </si>
  <si>
    <t>166</t>
  </si>
  <si>
    <t>60512135</t>
  </si>
  <si>
    <t>hranol stavební řezivo průřezu do 288cm2 do dl 6m</t>
  </si>
  <si>
    <t>458424100</t>
  </si>
  <si>
    <t>0,16*0,16*4,48</t>
  </si>
  <si>
    <t>0,114688*1,1 'Přepočtené koeficientem množství</t>
  </si>
  <si>
    <t>167</t>
  </si>
  <si>
    <t>762795000</t>
  </si>
  <si>
    <t>Spojovací prostředky prostorových vázaných konstrukcí hřebíky, svorníky, fixační prkna</t>
  </si>
  <si>
    <t>-1995849443</t>
  </si>
  <si>
    <t>0,127/1,1</t>
  </si>
  <si>
    <t>168</t>
  </si>
  <si>
    <t>998762112</t>
  </si>
  <si>
    <t>Přesun hmot pro konstrukce tesařské stanovený z hmotnosti přesunovaného materiálu vodorovná dopravní vzdálenost do 50 m s omezením mechanizace v objektech výšky přes 6 do 12 m</t>
  </si>
  <si>
    <t>801301292</t>
  </si>
  <si>
    <t>763</t>
  </si>
  <si>
    <t>Konstrukce suché výstavby</t>
  </si>
  <si>
    <t>169</t>
  </si>
  <si>
    <t>763121424</t>
  </si>
  <si>
    <t>Stěna předsazená ze sádrokartonových desek s nosnou konstrukcí z ocelových profilů CW, UW jednoduše opláštěná deskou impregnovanou H2 tl. 12,5 mm bez izolace, EI 15, stěna tl. 87,5 mm, profil 75</t>
  </si>
  <si>
    <t>1339067197</t>
  </si>
  <si>
    <t>2*1,0*1,2 "1. NP sociálky</t>
  </si>
  <si>
    <t>170</t>
  </si>
  <si>
    <t>763131751</t>
  </si>
  <si>
    <t>Podhled ze sádrokartonových desek ostatní práce a konstrukce na podhledech ze sádrokartonových desek montáž parotěsné zábrany</t>
  </si>
  <si>
    <t>-927075041</t>
  </si>
  <si>
    <t>171</t>
  </si>
  <si>
    <t>28329011</t>
  </si>
  <si>
    <t>fólie PE vyztužená pro parotěsnou vrstvu (reakce na oheň - třída F) 110g/m2</t>
  </si>
  <si>
    <t>1826362214</t>
  </si>
  <si>
    <t>215,021*1,1235 'Přepočtené koeficientem množství</t>
  </si>
  <si>
    <t>172</t>
  </si>
  <si>
    <t>763131752</t>
  </si>
  <si>
    <t>Podhled ze sádrokartonových desek ostatní práce a konstrukce na podhledech ze sádrokartonových desek montáž jedné vrstvy tepelné izolace</t>
  </si>
  <si>
    <t>-1926468846</t>
  </si>
  <si>
    <t>158,558+2*56,464</t>
  </si>
  <si>
    <t>173</t>
  </si>
  <si>
    <t>63148100</t>
  </si>
  <si>
    <t>deska tepelně izolační minerální univerzální ?=0,038-0,039 tl 40mm</t>
  </si>
  <si>
    <t>-1575098761</t>
  </si>
  <si>
    <t>(6,45+2*0,15)*(3,494+3,675+1,196) "2. NP</t>
  </si>
  <si>
    <t>56,46375*1,02 'Přepočtené koeficientem množství</t>
  </si>
  <si>
    <t>174</t>
  </si>
  <si>
    <t>63148102</t>
  </si>
  <si>
    <t>deska tepelně izolační minerální univerzální ?=0,038-0,039 tl 60mm</t>
  </si>
  <si>
    <t>-838865550</t>
  </si>
  <si>
    <t>(22,2+2*0,15)*(2,744+2,863+1,6)-4*0,6*1,5 "1. NP</t>
  </si>
  <si>
    <t>158,5575*1,02 'Přepočtené koeficientem množství</t>
  </si>
  <si>
    <t>175</t>
  </si>
  <si>
    <t>63148103</t>
  </si>
  <si>
    <t>deska tepelně izolační minerální univerzální ?=0,038-0,039 tl 80mm</t>
  </si>
  <si>
    <t>195409883</t>
  </si>
  <si>
    <t>176</t>
  </si>
  <si>
    <t>763161511</t>
  </si>
  <si>
    <t>Podkroví ze sádrokartonových desek dvouvrstvá spodní konstrukce z ocelových profilů CD, UD na krokvových nástavcích jednoduše opláštěných deskou standardní A, tl. 12,5 mm, TI tl. 100 mm 15 kg/m3, REI 15 DP3</t>
  </si>
  <si>
    <t>79416209</t>
  </si>
  <si>
    <t>177</t>
  </si>
  <si>
    <t>765191031</t>
  </si>
  <si>
    <t>Montáž pojistné hydroizolační nebo parotěsné fólie lepení těsnících pásků pod kontralatě</t>
  </si>
  <si>
    <t>47035957</t>
  </si>
  <si>
    <t>215,021/1,3+4*2*(0,6+1,5)+4*22,2+2*6,45 "parotěsná folie SDK podhledu</t>
  </si>
  <si>
    <t>178</t>
  </si>
  <si>
    <t>28329301</t>
  </si>
  <si>
    <t>páska těsnící jednostranně lepící pěnová pod kontralatě š 50mm</t>
  </si>
  <si>
    <t>-719476298</t>
  </si>
  <si>
    <t>283,901*1,1 'Přepočtené koeficientem množství</t>
  </si>
  <si>
    <t>179</t>
  </si>
  <si>
    <t>998763113</t>
  </si>
  <si>
    <t>Přesun hmot pro dřevostavby stanovený z hmotnosti přesunovaného materiálu vodorovná dopravní vzdálenost do 50 m s omezením mechanizace v objektech výšky přes 6 do 12 m</t>
  </si>
  <si>
    <t>-1705843766</t>
  </si>
  <si>
    <t>764</t>
  </si>
  <si>
    <t>Konstrukce klempířské</t>
  </si>
  <si>
    <t>180</t>
  </si>
  <si>
    <t>764002414</t>
  </si>
  <si>
    <t>Montáž strukturované oddělovací rohože jakékoli rš</t>
  </si>
  <si>
    <t>1495439117</t>
  </si>
  <si>
    <t>181</t>
  </si>
  <si>
    <t>6933499M</t>
  </si>
  <si>
    <t>rohož drenážní separační pod plechové krytiny tl. 9mm, 350 g/m2</t>
  </si>
  <si>
    <t>-498939880</t>
  </si>
  <si>
    <t>289,5*1,15 'Přepočtené koeficientem množství</t>
  </si>
  <si>
    <t>182</t>
  </si>
  <si>
    <t>764101141</t>
  </si>
  <si>
    <t>Montáž krytiny z plechu s úpravou u okapů, prostupů a výčnělků střechy rovné z taškových tabulí, sklon střechy do 30°</t>
  </si>
  <si>
    <t>274399880</t>
  </si>
  <si>
    <t>183</t>
  </si>
  <si>
    <t>5535099M</t>
  </si>
  <si>
    <t>plechová ocelová krytina tl. 0,5mm - falcovaný panel š. 510mm se zaklapávací drážkou, povrchová úprava PE 25 mikronů</t>
  </si>
  <si>
    <t>1716240348</t>
  </si>
  <si>
    <t>289,5*1,3 'Přepočtené koeficientem množství</t>
  </si>
  <si>
    <t>184</t>
  </si>
  <si>
    <t>764201106</t>
  </si>
  <si>
    <t>Montáž oplechování střešních prvků hřebene větraného včetně větrací mřížky</t>
  </si>
  <si>
    <t>-1000143335</t>
  </si>
  <si>
    <t>36 "výpis prvků</t>
  </si>
  <si>
    <t>185</t>
  </si>
  <si>
    <t>55350290</t>
  </si>
  <si>
    <t>pás větrací hřebene a nároží š 310mm</t>
  </si>
  <si>
    <t>-4044415</t>
  </si>
  <si>
    <t>36*1,1 'Přepočtené koeficientem množství</t>
  </si>
  <si>
    <t>186</t>
  </si>
  <si>
    <t>55350003-1</t>
  </si>
  <si>
    <t>hřebenáč profilovaný Pz plech s povrchovou úpravou PE25 dl do 2000mm</t>
  </si>
  <si>
    <t>-689870959</t>
  </si>
  <si>
    <t>187</t>
  </si>
  <si>
    <t>55350099M</t>
  </si>
  <si>
    <t>držák hřebenáče perforovaný, aluzinek</t>
  </si>
  <si>
    <t>929673227</t>
  </si>
  <si>
    <t>72*1,1 'Přepočtené koeficientem množství</t>
  </si>
  <si>
    <t>188</t>
  </si>
  <si>
    <t>764201172</t>
  </si>
  <si>
    <t>Montáž oplechování střešních prvků úžlabí, šířky přes 700 do 1000 mm</t>
  </si>
  <si>
    <t>2066696760</t>
  </si>
  <si>
    <t>10,2 "výpis prvků</t>
  </si>
  <si>
    <t>189</t>
  </si>
  <si>
    <t>55345027-1</t>
  </si>
  <si>
    <t>plech úžlabní z Pz plechu s povrchovou úpravou rš 832mm</t>
  </si>
  <si>
    <t>1350271183</t>
  </si>
  <si>
    <t>10,2*1,1 'Přepočtené koeficientem množství</t>
  </si>
  <si>
    <t>190</t>
  </si>
  <si>
    <t>764202105</t>
  </si>
  <si>
    <t>Montáž oplechování střešních prvků štítu závětrnou lištou</t>
  </si>
  <si>
    <t>2132268780</t>
  </si>
  <si>
    <t>191</t>
  </si>
  <si>
    <t>55345007-1</t>
  </si>
  <si>
    <t>lišta závětrná z Pz plechu rš 240mm s povrchovou úpravou</t>
  </si>
  <si>
    <t>-1027827645</t>
  </si>
  <si>
    <t>192</t>
  </si>
  <si>
    <t>764202134</t>
  </si>
  <si>
    <t>Montáž oplechování střešních prvků okapu okapovým plechem rovným</t>
  </si>
  <si>
    <t>2134467013</t>
  </si>
  <si>
    <t>57,15 "výpis prvků</t>
  </si>
  <si>
    <t>193</t>
  </si>
  <si>
    <t>55345024-1</t>
  </si>
  <si>
    <t>plech okapový Pz plech s povrchovou úpravou rš 250mm</t>
  </si>
  <si>
    <t>-357612322</t>
  </si>
  <si>
    <t>57,16*1,1 'Přepočtené koeficientem množství</t>
  </si>
  <si>
    <t>194</t>
  </si>
  <si>
    <t>55345024-2</t>
  </si>
  <si>
    <t>plech okapový Pz plech s povrchovou úpravou PE25 rš 175mm</t>
  </si>
  <si>
    <t>-1322153740</t>
  </si>
  <si>
    <t>195</t>
  </si>
  <si>
    <t>764206105</t>
  </si>
  <si>
    <t>Montáž oplechování parapetů rovných, bez rohů, rozvinuté šířky do 400 mm</t>
  </si>
  <si>
    <t>-1849392711</t>
  </si>
  <si>
    <t>3*0,75+4*1,0+4*1,75 "výpis oken</t>
  </si>
  <si>
    <t>196</t>
  </si>
  <si>
    <t>6114001M</t>
  </si>
  <si>
    <t>vnější parapet hliníkový š. 130mm, dl. 1000mm, včetně bočních krytek, barva dle výběru investora</t>
  </si>
  <si>
    <t>1122301544</t>
  </si>
  <si>
    <t>197</t>
  </si>
  <si>
    <t>6114002M</t>
  </si>
  <si>
    <t>vnější parapet hliníkový š. 130mm, dl. 750mm, včetně bočních krytek, barva dle výběru investora</t>
  </si>
  <si>
    <t>-1764510883</t>
  </si>
  <si>
    <t>198</t>
  </si>
  <si>
    <t>6114003M</t>
  </si>
  <si>
    <t>vnější parapet hliníkový š. 130mm, dl. 1750mm, včetně bočních krytek, barva dle výběru investora</t>
  </si>
  <si>
    <t>-174367937</t>
  </si>
  <si>
    <t>199</t>
  </si>
  <si>
    <t>764302115</t>
  </si>
  <si>
    <t>Montáž lemování zdí spodní s formováním do tvaru krytiny rovné, střech s krytinou skládanou mimo prejzovou, rozvinuté šířky do 670 mm</t>
  </si>
  <si>
    <t>-1369008236</t>
  </si>
  <si>
    <t>9,5 "výpis prvků</t>
  </si>
  <si>
    <t>200</t>
  </si>
  <si>
    <t>55345022-1</t>
  </si>
  <si>
    <t>lemování zdi Pz plech s povrchovou úpravou rš 312mm</t>
  </si>
  <si>
    <t>1001877658</t>
  </si>
  <si>
    <t>9,5*1,1 'Přepočtené koeficientem množství</t>
  </si>
  <si>
    <t>201</t>
  </si>
  <si>
    <t>764341501R</t>
  </si>
  <si>
    <t>Oplechování světlíku z TiZn plechu s povrchovou úpravou rš 330 mm</t>
  </si>
  <si>
    <t>-599512699</t>
  </si>
  <si>
    <t xml:space="preserve">4*2*(0,6+1,5) "výpis prvků </t>
  </si>
  <si>
    <t>202</t>
  </si>
  <si>
    <t>764345521</t>
  </si>
  <si>
    <t>Lemování trub, konzol, držáků a ostatních prvků z titanzinkového plechu s povrchovou úpravou střech s krytinou skládanou mimo prejzovou nebo z plechu, průměr do 75 mm</t>
  </si>
  <si>
    <t>1974449158</t>
  </si>
  <si>
    <t>15 "kotvení záchytného systému</t>
  </si>
  <si>
    <t>203</t>
  </si>
  <si>
    <t>764345522</t>
  </si>
  <si>
    <t>Lemování trub, konzol, držáků a ostatních prvků z titanzinkového plechu s povrchovou úpravou střech s krytinou skládanou mimo prejzovou nebo z plechu, průměr přes 75 do 100 mm</t>
  </si>
  <si>
    <t>344075999</t>
  </si>
  <si>
    <t>1 "výpis prvků</t>
  </si>
  <si>
    <t>204</t>
  </si>
  <si>
    <t>764345524</t>
  </si>
  <si>
    <t>Lemování trub, konzol, držáků a ostatních prvků z titanzinkového plechu s povrchovou úpravou střech s krytinou skládanou mimo prejzovou nebo z plechu, průměr přes 150 do 200 mm</t>
  </si>
  <si>
    <t>-25723213</t>
  </si>
  <si>
    <t>5 "výpis prvků</t>
  </si>
  <si>
    <t>205</t>
  </si>
  <si>
    <t>764345525</t>
  </si>
  <si>
    <t>Lemování trub, konzol, držáků a ostatních prvků z titanzinkového plechu s povrchovou úpravou střech s krytinou skládanou mimo prejzovou nebo z plechu, průměr přes 200 do 300 mm</t>
  </si>
  <si>
    <t>1525386720</t>
  </si>
  <si>
    <t>206</t>
  </si>
  <si>
    <t>764501103</t>
  </si>
  <si>
    <t>Montáž žlabu podokapního půlkruhového žlabu</t>
  </si>
  <si>
    <t>1335427748</t>
  </si>
  <si>
    <t>58 "výpis prvků</t>
  </si>
  <si>
    <t>207</t>
  </si>
  <si>
    <t>55348812</t>
  </si>
  <si>
    <t>žlab podokapní půlkulatý TiZn "leskle válcovaný" rš 333mm tl 0,7mm</t>
  </si>
  <si>
    <t>182322960</t>
  </si>
  <si>
    <t>58*1,2 'Přepočtené koeficientem množství</t>
  </si>
  <si>
    <t>208</t>
  </si>
  <si>
    <t>764501104</t>
  </si>
  <si>
    <t>Montáž žlabu podokapního půlkruhového čela</t>
  </si>
  <si>
    <t>300192615</t>
  </si>
  <si>
    <t>10 "výpis prvků</t>
  </si>
  <si>
    <t>209</t>
  </si>
  <si>
    <t>55349069</t>
  </si>
  <si>
    <t>čelo levé k letování pro půlkulatý žlab TiZn "leskle válcovaný" rš 333mm</t>
  </si>
  <si>
    <t>-692258616</t>
  </si>
  <si>
    <t>210</t>
  </si>
  <si>
    <t>764501105</t>
  </si>
  <si>
    <t>Montáž žlabu podokapního půlkruhového háku</t>
  </si>
  <si>
    <t>-1720743715</t>
  </si>
  <si>
    <t>80 "výpis prvků</t>
  </si>
  <si>
    <t>211</t>
  </si>
  <si>
    <t>55348910</t>
  </si>
  <si>
    <t>hák žlabový půlkulatý opláštěný TiZn "leskle válcovaný" rš 333mm</t>
  </si>
  <si>
    <t>1772530624</t>
  </si>
  <si>
    <t>212</t>
  </si>
  <si>
    <t>764501108</t>
  </si>
  <si>
    <t>Montáž žlabu podokapního půlkruhového kotlíku</t>
  </si>
  <si>
    <t>1111617189</t>
  </si>
  <si>
    <t>6+1 "výpis prvků</t>
  </si>
  <si>
    <t>213</t>
  </si>
  <si>
    <t>55349156</t>
  </si>
  <si>
    <t>kotlík závěsný pro půlkulatý žlab TiZn "leskle válcovaný" rš 333 kruhový vývod D 100mm</t>
  </si>
  <si>
    <t>1244540092</t>
  </si>
  <si>
    <t>214</t>
  </si>
  <si>
    <t>55349238</t>
  </si>
  <si>
    <t>kotlík sběrný TiZn "modrošedý" kruhový vývod D 100mm</t>
  </si>
  <si>
    <t>-1659355016</t>
  </si>
  <si>
    <t>215</t>
  </si>
  <si>
    <t>764507505</t>
  </si>
  <si>
    <t>Montáž dilatace žlabu vložením dilatačního pásu, rozvinuté šířky do 400 mm</t>
  </si>
  <si>
    <t>1486662041</t>
  </si>
  <si>
    <t>2 "výpis prvků</t>
  </si>
  <si>
    <t>216</t>
  </si>
  <si>
    <t>55348954</t>
  </si>
  <si>
    <t>dilatace dl 260mm tl 0,8mm půlkulatý žlab TiZn "leskle válcovaný" rš 333mm</t>
  </si>
  <si>
    <t>1473698058</t>
  </si>
  <si>
    <t>217</t>
  </si>
  <si>
    <t>764508131</t>
  </si>
  <si>
    <t>Montáž svodu kruhového, průměru svodu</t>
  </si>
  <si>
    <t>-2089223263</t>
  </si>
  <si>
    <t>28 "výpis prvků</t>
  </si>
  <si>
    <t>218</t>
  </si>
  <si>
    <t>55349326</t>
  </si>
  <si>
    <t>svod kruhový TiZn "leskle válcovaný" tl 0,65mm D 100mm</t>
  </si>
  <si>
    <t>857096647</t>
  </si>
  <si>
    <t>28*1,2 'Přepočtené koeficientem množství</t>
  </si>
  <si>
    <t>219</t>
  </si>
  <si>
    <t>764508132</t>
  </si>
  <si>
    <t>Montáž svodu kruhového, průměru objímek</t>
  </si>
  <si>
    <t>-497100815</t>
  </si>
  <si>
    <t>15 "výpis prvků</t>
  </si>
  <si>
    <t>220</t>
  </si>
  <si>
    <t>55349384</t>
  </si>
  <si>
    <t>objímka pro kulatý svod TiZn "leskle válcovaný" D 100mm</t>
  </si>
  <si>
    <t>9819091</t>
  </si>
  <si>
    <t>221</t>
  </si>
  <si>
    <t>55349371</t>
  </si>
  <si>
    <t>vrut FeZn pro objímku TiZn svodu dl 100mm</t>
  </si>
  <si>
    <t>-1849561788</t>
  </si>
  <si>
    <t>222</t>
  </si>
  <si>
    <t>76450899R</t>
  </si>
  <si>
    <t xml:space="preserve">Montáž svodu kruhového, průměru kolen horních </t>
  </si>
  <si>
    <t>553595755</t>
  </si>
  <si>
    <t>223</t>
  </si>
  <si>
    <t>55349268</t>
  </si>
  <si>
    <t>koleno kruhové 72°s hrdlem TiZn "leskle válcovaný" D 100mm</t>
  </si>
  <si>
    <t>375555636</t>
  </si>
  <si>
    <t>224</t>
  </si>
  <si>
    <t>998764112</t>
  </si>
  <si>
    <t>Přesun hmot pro konstrukce klempířské stanovený z hmotnosti přesunovaného materiálu vodorovná dopravní vzdálenost do 50 m s omezením mechanizace v objektech výšky přes 6 do 12 m</t>
  </si>
  <si>
    <t>-659941425</t>
  </si>
  <si>
    <t>765</t>
  </si>
  <si>
    <t>Krytina skládaná</t>
  </si>
  <si>
    <t>225</t>
  </si>
  <si>
    <t>765115352-1</t>
  </si>
  <si>
    <t>Montáž střešních doplňků stoupací plošiny délky přes 400 do 800 mm</t>
  </si>
  <si>
    <t>-818638500</t>
  </si>
  <si>
    <t>4 "výpis prvků</t>
  </si>
  <si>
    <t>226</t>
  </si>
  <si>
    <t>55345013-1</t>
  </si>
  <si>
    <t>plošina stoupací dl 600mm povrchová úprava PE25</t>
  </si>
  <si>
    <t>787848876</t>
  </si>
  <si>
    <t>227</t>
  </si>
  <si>
    <t>55345091M</t>
  </si>
  <si>
    <t>kolébka střešní lávky povrchová úprava PE25</t>
  </si>
  <si>
    <t>1735236439</t>
  </si>
  <si>
    <t>228</t>
  </si>
  <si>
    <t>55345092M</t>
  </si>
  <si>
    <t>držák kolébky střešní lávky povrchová úprava PE25</t>
  </si>
  <si>
    <t>1065034042</t>
  </si>
  <si>
    <t>229</t>
  </si>
  <si>
    <t>765123121-1</t>
  </si>
  <si>
    <t>Ochranná a větrávací mřížka okapové hrany</t>
  </si>
  <si>
    <t>-1448445860</t>
  </si>
  <si>
    <t>230</t>
  </si>
  <si>
    <t>765191021</t>
  </si>
  <si>
    <t>Montáž pojistné hydroizolační nebo parotěsné fólie kladené ve sklonu přes 20° s lepenými přesahy na krokve</t>
  </si>
  <si>
    <t>-1912498375</t>
  </si>
  <si>
    <t>231</t>
  </si>
  <si>
    <t>63150099M</t>
  </si>
  <si>
    <t>fólie kontaktní difuzně propustná pro doplňkovou hydroizolační vrstvu 135 g/m2</t>
  </si>
  <si>
    <t>1961917069</t>
  </si>
  <si>
    <t>289,5*1,1 'Přepočtené koeficientem množství</t>
  </si>
  <si>
    <t>232</t>
  </si>
  <si>
    <t>998765112</t>
  </si>
  <si>
    <t>Přesun hmot pro krytiny skládané stanovený z hmotnosti přesunovaného materiálu vodorovná dopravní vzdálenost do 50 m s omezením mechanizace na objektech výšky přes 6 do 12 m</t>
  </si>
  <si>
    <t>-992918521</t>
  </si>
  <si>
    <t>766</t>
  </si>
  <si>
    <t>Konstrukce truhlářské</t>
  </si>
  <si>
    <t>233</t>
  </si>
  <si>
    <t>766411224</t>
  </si>
  <si>
    <t>Montáž obložení stěn palubkami na pero a drážku plochy do 5 m2 modřínovými, šířky přes 100 mm</t>
  </si>
  <si>
    <t>522990053</t>
  </si>
  <si>
    <t>fasáda</t>
  </si>
  <si>
    <t>15,75*0,6+1,44*22,8+2*1,44*6,0/2 "1. NP</t>
  </si>
  <si>
    <t>2*((5,437-2,4)*(8,1+7,05))+(6,102-5,347)*7,05+2*(6,996-5,347)*8,1 "2. NP</t>
  </si>
  <si>
    <t>-(1,0*2,15+2*1,0*1,25+1,75*1,25)</t>
  </si>
  <si>
    <t>234</t>
  </si>
  <si>
    <t>61191160</t>
  </si>
  <si>
    <t>palubky obkladové sibiřský modřín profil rhombus 20x95mm jakost A/B</t>
  </si>
  <si>
    <t>752755622</t>
  </si>
  <si>
    <t>168,142*1,1 'Přepočtené koeficientem množství</t>
  </si>
  <si>
    <t>235</t>
  </si>
  <si>
    <t>766417211</t>
  </si>
  <si>
    <t>Montáž obložení stěn rošt podkladový</t>
  </si>
  <si>
    <t>1647720633</t>
  </si>
  <si>
    <t>168,142/0,6</t>
  </si>
  <si>
    <t>236</t>
  </si>
  <si>
    <t>-594955125</t>
  </si>
  <si>
    <t>280,237*0,03*0,05</t>
  </si>
  <si>
    <t>0,4203555*1,1 'Přepočtené koeficientem množství</t>
  </si>
  <si>
    <t>237</t>
  </si>
  <si>
    <t>766417543</t>
  </si>
  <si>
    <t>Montáž provětrávané fasády z dřevěných profilů lišty rohové</t>
  </si>
  <si>
    <t>174202389</t>
  </si>
  <si>
    <t>2*(22,8+15,97)+7,05 "spodní hrana obložení fasády</t>
  </si>
  <si>
    <t>1,0+2*2,15+2*(1,0+1,25)+1,75+2*1,25 "rohy oken a dveří</t>
  </si>
  <si>
    <t>238</t>
  </si>
  <si>
    <t>6141899M</t>
  </si>
  <si>
    <t>profil rohový dřevěný</t>
  </si>
  <si>
    <t>1939546834</t>
  </si>
  <si>
    <t>98,64*1,1 'Přepočtené koeficientem množství</t>
  </si>
  <si>
    <t>239</t>
  </si>
  <si>
    <t>766492100</t>
  </si>
  <si>
    <t>Ostatní práce při obkládání montáž dřevěného obložení ostění</t>
  </si>
  <si>
    <t>-1064681478</t>
  </si>
  <si>
    <t xml:space="preserve">0,12*(1,0+2*2,15+2*(1,0+1,25)+1,75+2*1,25) </t>
  </si>
  <si>
    <t>240</t>
  </si>
  <si>
    <t>1983098174</t>
  </si>
  <si>
    <t>1,686*1,1 'Přepočtené koeficientem množství</t>
  </si>
  <si>
    <t>241</t>
  </si>
  <si>
    <t>766622132</t>
  </si>
  <si>
    <t>Montáž oken plastových včetně montáže rámu plochy přes 1 m2 otevíravých do zdiva, výšky přes 1,5 do 2,5 m</t>
  </si>
  <si>
    <t>799933427</t>
  </si>
  <si>
    <t>1,0*1,75</t>
  </si>
  <si>
    <t>242</t>
  </si>
  <si>
    <t>61140054</t>
  </si>
  <si>
    <t>okno plastové otevíravé/sklopné trojsklo přes plochu 1m2 v 1,5-2,5m, bílá/antracit</t>
  </si>
  <si>
    <t>-1352430719</t>
  </si>
  <si>
    <t>243</t>
  </si>
  <si>
    <t>766622131</t>
  </si>
  <si>
    <t>Montáž oken plastových včetně montáže rámu plochy přes 1 m2 otevíravých do zdiva, výšky do 1,5 m</t>
  </si>
  <si>
    <t>1411189731</t>
  </si>
  <si>
    <t>3*1,0*1,25+4*1,75*1,25</t>
  </si>
  <si>
    <t>244</t>
  </si>
  <si>
    <t>61140052</t>
  </si>
  <si>
    <t>okno plastové otevíravé/sklopné trojsklo přes plochu 1m2 do v 1,5m, bílá/antracit</t>
  </si>
  <si>
    <t>744555419</t>
  </si>
  <si>
    <t>245</t>
  </si>
  <si>
    <t>766622216</t>
  </si>
  <si>
    <t>Montáž oken plastových plochy do 1 m2 včetně montáže rámu otevíravých do zdiva</t>
  </si>
  <si>
    <t>-1079367722</t>
  </si>
  <si>
    <t>3*0,75*1,0</t>
  </si>
  <si>
    <t>246</t>
  </si>
  <si>
    <t>61140050</t>
  </si>
  <si>
    <t>okno plastové otevíravé/sklopné trojsklo do plochy 1m2, bílá/antracit</t>
  </si>
  <si>
    <t>-248135457</t>
  </si>
  <si>
    <t>247</t>
  </si>
  <si>
    <t>766660411</t>
  </si>
  <si>
    <t>Montáž vchodových dveří včetně rámu do zdiva jednokřídlových bez nadsvětlíku</t>
  </si>
  <si>
    <t>-295443023</t>
  </si>
  <si>
    <t>248</t>
  </si>
  <si>
    <t>6114099M</t>
  </si>
  <si>
    <t>dveře exteriérové jednokřídlé 1000x2150 plastové částečně prosklené bílá/antracit, kování nerez klika/klika</t>
  </si>
  <si>
    <t>-1073255118</t>
  </si>
  <si>
    <t>249</t>
  </si>
  <si>
    <t>766660717</t>
  </si>
  <si>
    <t>Montáž dveřních doplňků samozavírače na zárubeň ocelovou</t>
  </si>
  <si>
    <t>-1919570391</t>
  </si>
  <si>
    <t>250</t>
  </si>
  <si>
    <t>54917250</t>
  </si>
  <si>
    <t>samozavírač dveří hydraulický</t>
  </si>
  <si>
    <t>142892999</t>
  </si>
  <si>
    <t>251</t>
  </si>
  <si>
    <t>766660728</t>
  </si>
  <si>
    <t>Montáž dveřních doplňků dveřního kování interiérového zámku</t>
  </si>
  <si>
    <t>-1170884791</t>
  </si>
  <si>
    <t>252</t>
  </si>
  <si>
    <t>54924013</t>
  </si>
  <si>
    <t>zámek zadlabací vložkový pravolevý rozteč 72x60mm</t>
  </si>
  <si>
    <t>382411008</t>
  </si>
  <si>
    <t>253</t>
  </si>
  <si>
    <t>54924003</t>
  </si>
  <si>
    <t>zámek zadlabací mezipokojový pravý pro WC kování 72x55mm</t>
  </si>
  <si>
    <t>-301995038</t>
  </si>
  <si>
    <t>254</t>
  </si>
  <si>
    <t>54924015</t>
  </si>
  <si>
    <t>zámek zadlabací mezipokojový pravolevý rozteč 72x40mm</t>
  </si>
  <si>
    <t>-547622401</t>
  </si>
  <si>
    <t>255</t>
  </si>
  <si>
    <t>766660729</t>
  </si>
  <si>
    <t>Montáž dveřních doplňků dveřního kování interiérového štítku s klikou</t>
  </si>
  <si>
    <t>2057081229</t>
  </si>
  <si>
    <t>256</t>
  </si>
  <si>
    <t>54914123</t>
  </si>
  <si>
    <t>kování rozetové klika/klika</t>
  </si>
  <si>
    <t>1932290757</t>
  </si>
  <si>
    <t>257</t>
  </si>
  <si>
    <t>766660730</t>
  </si>
  <si>
    <t>Montáž dveřních doplňků dveřního kování interiérového WC kliky se zámkem</t>
  </si>
  <si>
    <t>-1684897269</t>
  </si>
  <si>
    <t>258</t>
  </si>
  <si>
    <t>54914128</t>
  </si>
  <si>
    <t>kování rozetové spodní pro WC</t>
  </si>
  <si>
    <t>990960286</t>
  </si>
  <si>
    <t>259</t>
  </si>
  <si>
    <t>76667099R</t>
  </si>
  <si>
    <t>Montáž střešního světlíku včetně zasklení spodní úrovně podhledu</t>
  </si>
  <si>
    <t>-123802670</t>
  </si>
  <si>
    <t>260</t>
  </si>
  <si>
    <t>5624599M</t>
  </si>
  <si>
    <t>světlík střešní pevný 600x1500mm, manžeta v 150mm, včetně zasklení spodní úrovně podhledu</t>
  </si>
  <si>
    <t>-275140136</t>
  </si>
  <si>
    <t>3,636*1,1 'Přepočtené koeficientem množství</t>
  </si>
  <si>
    <t>261</t>
  </si>
  <si>
    <t>766694116</t>
  </si>
  <si>
    <t>Montáž ostatních truhlářských konstrukcí parapetních desek dřevěných nebo plastových šířky do 300 mm</t>
  </si>
  <si>
    <t>-25020562</t>
  </si>
  <si>
    <t>4*1,0+3*0,75+4*1,75</t>
  </si>
  <si>
    <t>262</t>
  </si>
  <si>
    <t>61140077</t>
  </si>
  <si>
    <t>parapet plastový vnitřní š 150mm</t>
  </si>
  <si>
    <t>385727989</t>
  </si>
  <si>
    <t>13,25*1,05 'Přepočtené koeficientem množství</t>
  </si>
  <si>
    <t>263</t>
  </si>
  <si>
    <t>61144019</t>
  </si>
  <si>
    <t>koncovka k parapetu plastovému vnitřnímu 1 pár</t>
  </si>
  <si>
    <t>sada</t>
  </si>
  <si>
    <t>-358249115</t>
  </si>
  <si>
    <t>264</t>
  </si>
  <si>
    <t>76681199R</t>
  </si>
  <si>
    <t>Montáž kuchyňské linky</t>
  </si>
  <si>
    <t>kpl</t>
  </si>
  <si>
    <t>900407754</t>
  </si>
  <si>
    <t>265</t>
  </si>
  <si>
    <t>6151099M</t>
  </si>
  <si>
    <t>kuchyňská linka dl. 3m - bez horních skříněk</t>
  </si>
  <si>
    <t>643574287</t>
  </si>
  <si>
    <t>266</t>
  </si>
  <si>
    <t>76682099R</t>
  </si>
  <si>
    <t>Osazení nábytku - skříně a lavice</t>
  </si>
  <si>
    <t>764592763</t>
  </si>
  <si>
    <t>267</t>
  </si>
  <si>
    <t>5570099M</t>
  </si>
  <si>
    <t>skříň šastní plechová 2 dílná 1800x500x490 mm</t>
  </si>
  <si>
    <t>1241385198</t>
  </si>
  <si>
    <t>268</t>
  </si>
  <si>
    <t>5570098M</t>
  </si>
  <si>
    <t>skříň plechová 2 dílná 1800x600x500 mm na úklidové prostředky</t>
  </si>
  <si>
    <t>-1556255547</t>
  </si>
  <si>
    <t>269</t>
  </si>
  <si>
    <t>7490099M</t>
  </si>
  <si>
    <t>lavice dřevěná 400x2000 mm</t>
  </si>
  <si>
    <t>-1961990734</t>
  </si>
  <si>
    <t>270</t>
  </si>
  <si>
    <t>998766111</t>
  </si>
  <si>
    <t>Přesun hmot pro konstrukce truhlářské stanovený z hmotnosti přesunovaného materiálu vodorovná dopravní vzdálenost do 50 m s omezením mechanizace v objektech výšky do 6 m</t>
  </si>
  <si>
    <t>-626420112</t>
  </si>
  <si>
    <t>767</t>
  </si>
  <si>
    <t>Konstrukce zámečnické</t>
  </si>
  <si>
    <t>271</t>
  </si>
  <si>
    <t>767211312</t>
  </si>
  <si>
    <t>Montáž kovového venkovního schodiště bez zábradlí a podesty, pro šířku stupně do 1 200 mm rovného, kotveného na ocelovou konstrukci</t>
  </si>
  <si>
    <t>-968511033</t>
  </si>
  <si>
    <t>4,24+1,45</t>
  </si>
  <si>
    <t>272</t>
  </si>
  <si>
    <t>5534299M</t>
  </si>
  <si>
    <t>schodiště venkovní přímé, schodnice protiskluzový PZ plech tl 2mm, bez zábradlí, do výšky 4265mm 17 stupňů</t>
  </si>
  <si>
    <t>-757422131</t>
  </si>
  <si>
    <t>273</t>
  </si>
  <si>
    <t>767220210</t>
  </si>
  <si>
    <t>Montáž schodišťového zábradlí z trubek nebo tenkostěnných profilů na ocelovou konstrukci, hmotnosti 1 m zábradlí do 15 kg</t>
  </si>
  <si>
    <t>294999342</t>
  </si>
  <si>
    <t>5,25+1,51+1,5</t>
  </si>
  <si>
    <t>274</t>
  </si>
  <si>
    <t>767531121</t>
  </si>
  <si>
    <t>Montáž vstupních čisticích zón z rohoží osazení rámu mosazného nebo hliníkového zapuštěného z L profilů</t>
  </si>
  <si>
    <t>1492223260</t>
  </si>
  <si>
    <t>2*2*(0,8+0,5)</t>
  </si>
  <si>
    <t>275</t>
  </si>
  <si>
    <t>69752160</t>
  </si>
  <si>
    <t>rám pro zapuštění profil L-30/30 25/25 20/30 15/30-Al</t>
  </si>
  <si>
    <t>-1833328043</t>
  </si>
  <si>
    <t>5,2*1,1 'Přepočtené koeficientem množství</t>
  </si>
  <si>
    <t>276</t>
  </si>
  <si>
    <t>767531211</t>
  </si>
  <si>
    <t>Montáž vstupních čisticích zón z rohoží kovových nebo plastových plochy do 0,5 m2</t>
  </si>
  <si>
    <t>608221023</t>
  </si>
  <si>
    <t>277</t>
  </si>
  <si>
    <t>69752004</t>
  </si>
  <si>
    <t>rohož vstupní provedení hliník standard 17 mm</t>
  </si>
  <si>
    <t>1933108725</t>
  </si>
  <si>
    <t>2*0,8*0,5</t>
  </si>
  <si>
    <t>0,8*1,1 'Přepočtené koeficientem množství</t>
  </si>
  <si>
    <t>278</t>
  </si>
  <si>
    <t>767640311</t>
  </si>
  <si>
    <t>Montáž dveří ocelových nebo hliníkových vnitřních jednokřídlových</t>
  </si>
  <si>
    <t>-2077981324</t>
  </si>
  <si>
    <t>279</t>
  </si>
  <si>
    <t>55341321</t>
  </si>
  <si>
    <t>dveře jednokřídlé ocelové interierové plné 700x1970mm</t>
  </si>
  <si>
    <t>920743123</t>
  </si>
  <si>
    <t>280</t>
  </si>
  <si>
    <t>55341322</t>
  </si>
  <si>
    <t>dveře jednokřídlé ocelové interierové plné 800x1970mm</t>
  </si>
  <si>
    <t>-285047529</t>
  </si>
  <si>
    <t>281</t>
  </si>
  <si>
    <t>55341323</t>
  </si>
  <si>
    <t>dveře jednokřídlé ocelové interierové plné 900x1970mm</t>
  </si>
  <si>
    <t>-2079873613</t>
  </si>
  <si>
    <t>282</t>
  </si>
  <si>
    <t>767646510</t>
  </si>
  <si>
    <t>Montáž dveří ocelových nebo hliníkových protipožárních uzávěrů jednokřídlových</t>
  </si>
  <si>
    <t>1684568912</t>
  </si>
  <si>
    <t>283</t>
  </si>
  <si>
    <t>55341182</t>
  </si>
  <si>
    <t>dveře jednokřídlé ocelové interierové protipožární EW 15, 30, 45 D1 speciální zárubeň 800x1970mm</t>
  </si>
  <si>
    <t>140205950</t>
  </si>
  <si>
    <t>284</t>
  </si>
  <si>
    <t>767995114</t>
  </si>
  <si>
    <t>Montáž ostatních atypických zámečnických konstrukcí hmotnosti přes 20 do 50 kg</t>
  </si>
  <si>
    <t>608568096</t>
  </si>
  <si>
    <t>22,6*0,5*6*7,85 "ocelová balistická bariéra nad střelištěm</t>
  </si>
  <si>
    <t>285</t>
  </si>
  <si>
    <t>1361199M</t>
  </si>
  <si>
    <t>ocelová balistická bariéra tl. 6mm, š. 500mm</t>
  </si>
  <si>
    <t>-1732045196</t>
  </si>
  <si>
    <t>532,23*1,05 'Přepočtené koeficientem množství</t>
  </si>
  <si>
    <t>286</t>
  </si>
  <si>
    <t>31140005</t>
  </si>
  <si>
    <t>vrut ocelový se šestihrannou hlavou ZB 8x100mm</t>
  </si>
  <si>
    <t>100 kus</t>
  </si>
  <si>
    <t>-1527130919</t>
  </si>
  <si>
    <t>30*8/100</t>
  </si>
  <si>
    <t>287</t>
  </si>
  <si>
    <t>31120004</t>
  </si>
  <si>
    <t>podložka DIN 125-A ZB D 8mm</t>
  </si>
  <si>
    <t>-904275008</t>
  </si>
  <si>
    <t>288</t>
  </si>
  <si>
    <t>76799901R</t>
  </si>
  <si>
    <t>Montáž záchytného systému na střeše</t>
  </si>
  <si>
    <t>1249997072</t>
  </si>
  <si>
    <t>289</t>
  </si>
  <si>
    <t>70921355</t>
  </si>
  <si>
    <t>kotvicí bod pro tenké dřevěné konstrukce pomocí 16ti vrutů dl 300mm</t>
  </si>
  <si>
    <t>-1847631072</t>
  </si>
  <si>
    <t>290</t>
  </si>
  <si>
    <t>70921355-2</t>
  </si>
  <si>
    <t>ztužující trubka pro kotvicí bod pro tenké dřevěné konstrukce pomocí 16ti vrutů dl 300mm</t>
  </si>
  <si>
    <t>818944719</t>
  </si>
  <si>
    <t>291</t>
  </si>
  <si>
    <t>31452201</t>
  </si>
  <si>
    <t>nerezové lano určené pro systémy s požadavkem na permanentní kotvicí vedení tl 8mm</t>
  </si>
  <si>
    <t>-1741771966</t>
  </si>
  <si>
    <t>292</t>
  </si>
  <si>
    <t>31452203</t>
  </si>
  <si>
    <t>koncovka k nerez lanu napínací pro systémy s požadavkem na permanentní kotvicí vedení lano tl 8mm</t>
  </si>
  <si>
    <t>-1957788637</t>
  </si>
  <si>
    <t>293</t>
  </si>
  <si>
    <t>31452205</t>
  </si>
  <si>
    <t>koncovka k nerez lanu pevná určená k nalisování na nerezové lano lano tl 8mm</t>
  </si>
  <si>
    <t>841028085</t>
  </si>
  <si>
    <t>294</t>
  </si>
  <si>
    <t>31452206</t>
  </si>
  <si>
    <t>oko spojovací k nerez lanu pro systémy pro systémy s požadavkem na permanentní kotvicí vedení</t>
  </si>
  <si>
    <t>-757093470</t>
  </si>
  <si>
    <t>295</t>
  </si>
  <si>
    <t>3145229M</t>
  </si>
  <si>
    <t>identifikační štítekk označování úseků kotvícího vedení</t>
  </si>
  <si>
    <t>1596606080</t>
  </si>
  <si>
    <t>296</t>
  </si>
  <si>
    <t>998767111</t>
  </si>
  <si>
    <t>Přesun hmot pro zámečnické konstrukce stanovený z hmotnosti přesunovaného materiálu vodorovná dopravní vzdálenost do 50 m s omezením mechanizace v objektech výšky do 6 m</t>
  </si>
  <si>
    <t>248778613</t>
  </si>
  <si>
    <t>771</t>
  </si>
  <si>
    <t>Podlahy z dlaždic</t>
  </si>
  <si>
    <t>297</t>
  </si>
  <si>
    <t>771474113</t>
  </si>
  <si>
    <t>Montáž soklů z dlaždic keramických lepených cementovým flexibilním lepidlem rovných, výšky přes 90 do 120 mm</t>
  </si>
  <si>
    <t>1416305910</t>
  </si>
  <si>
    <t>22,2+2*5,7+20*1,0+9*0,3-(0,8+0,9) "střeliště</t>
  </si>
  <si>
    <t>298</t>
  </si>
  <si>
    <t>59761175</t>
  </si>
  <si>
    <t>sokl keramický mrazuvzdorný povrch hladký/matný tl do 10mm výšky přes 90 do 120mm</t>
  </si>
  <si>
    <t>2022936026</t>
  </si>
  <si>
    <t>54,6*1,1 'Přepočtené koeficientem množství</t>
  </si>
  <si>
    <t>299</t>
  </si>
  <si>
    <t>998771111</t>
  </si>
  <si>
    <t>Přesun hmot pro podlahy z dlaždic stanovený z hmotnosti přesunovaného materiálu vodorovná dopravní vzdálenost do 50 m s omezením mechanizace v objektech výšky do 6 m</t>
  </si>
  <si>
    <t>-1275917610</t>
  </si>
  <si>
    <t>777</t>
  </si>
  <si>
    <t>Podlahy lité</t>
  </si>
  <si>
    <t>300</t>
  </si>
  <si>
    <t>777111111</t>
  </si>
  <si>
    <t>Příprava podkladu před provedením litých podlah vysátí</t>
  </si>
  <si>
    <t>-279207639</t>
  </si>
  <si>
    <t>301</t>
  </si>
  <si>
    <t>777131101</t>
  </si>
  <si>
    <t>Penetrační nátěr podlahy epoxidový na podklad suchý a vyzrálý</t>
  </si>
  <si>
    <t>-932795359</t>
  </si>
  <si>
    <t>271,42-(49,48+40,05+11,0) "1. NP</t>
  </si>
  <si>
    <t>48,38 "2. NP</t>
  </si>
  <si>
    <t>302</t>
  </si>
  <si>
    <t>777131151</t>
  </si>
  <si>
    <t>Penetrační nátěr Příplatek k cenám za zvýšenou pracnost provádění soklíků na svislé ploše podlahových</t>
  </si>
  <si>
    <t>-271233436</t>
  </si>
  <si>
    <t>2*(2,0+4,325+2*2,125+6,45+5,25+2*(1,65+0,9+2*1,2)-(0,9+4*0,8+8*0,7)) "1. NP</t>
  </si>
  <si>
    <t>303</t>
  </si>
  <si>
    <t>777611121</t>
  </si>
  <si>
    <t>Krycí nátěr podlahy průmyslový epoxidový</t>
  </si>
  <si>
    <t>-575714249</t>
  </si>
  <si>
    <t>304</t>
  </si>
  <si>
    <t>777611181</t>
  </si>
  <si>
    <t>Krycí nátěr Příplatek k cenám za zvýšenou pracnost provádění soklíků na svislé ploše podlahových</t>
  </si>
  <si>
    <t>-950789421</t>
  </si>
  <si>
    <t>305</t>
  </si>
  <si>
    <t>998777111</t>
  </si>
  <si>
    <t>Přesun hmot pro podlahy lité stanovený z hmotnosti přesunovaného materiálu vodorovná dopravní vzdálenost do 50 m s omezením mechanizace v objektech výšky do 6 m</t>
  </si>
  <si>
    <t>-921131396</t>
  </si>
  <si>
    <t>781</t>
  </si>
  <si>
    <t>Dokončovací práce - obklady</t>
  </si>
  <si>
    <t>306</t>
  </si>
  <si>
    <t>781121011</t>
  </si>
  <si>
    <t>Příprava podkladu před provedením obkladu nátěr penetrační na stěnu</t>
  </si>
  <si>
    <t>-1330655585</t>
  </si>
  <si>
    <t>307</t>
  </si>
  <si>
    <t>781472418</t>
  </si>
  <si>
    <t>Montáž keramických obkladů stěn lepených cementovým standardním lepidlem hladkých přes 19 do 22 ks/m2</t>
  </si>
  <si>
    <t>191043608</t>
  </si>
  <si>
    <t>1,2*(2*(2*(1,65+0,9)+1,2+2*0,4)+0,9) "1. NP sociálky</t>
  </si>
  <si>
    <t>0,6*(3,0+0,75) "2. NP kuch. linka</t>
  </si>
  <si>
    <t>308</t>
  </si>
  <si>
    <t>59761702</t>
  </si>
  <si>
    <t>obklad keramický nemrazuvzdorný povrch hladký/lesklý tl do 10mm přes 19 do 22ks/m2</t>
  </si>
  <si>
    <t>1658431088</t>
  </si>
  <si>
    <t>20,37*1,1 'Přepočtené koeficientem množství</t>
  </si>
  <si>
    <t>309</t>
  </si>
  <si>
    <t>781472491</t>
  </si>
  <si>
    <t>Montáž keramických obkladů stěn lepených cementovým standardním lepidlem Příplatek k cenám za plochu do 10 m2 jednotlivě</t>
  </si>
  <si>
    <t>1617969785</t>
  </si>
  <si>
    <t>310</t>
  </si>
  <si>
    <t>998781111</t>
  </si>
  <si>
    <t>Přesun hmot pro obklady keramické stanovený z hmotnosti přesunovaného materiálu vodorovná dopravní vzdálenost do 50 m s omezením mechanizace v objektech výšky do 6 m</t>
  </si>
  <si>
    <t>-193695804</t>
  </si>
  <si>
    <t>782</t>
  </si>
  <si>
    <t>Dokončovací práce - obklady z kamene</t>
  </si>
  <si>
    <t>311</t>
  </si>
  <si>
    <t>782112313</t>
  </si>
  <si>
    <t>Montáž obkladů stěn z měkkých kamenů kladených do lepidla z nepravidelných desek s řezanými stranami tl. přes 30 do 50 mm</t>
  </si>
  <si>
    <t>-987707812</t>
  </si>
  <si>
    <t>2,5*(1,0+1,5) "2. NP u kamen</t>
  </si>
  <si>
    <t>312</t>
  </si>
  <si>
    <t>58384673</t>
  </si>
  <si>
    <t>kámen nepravidelný pískovec pískový obklad/dlažba D 100-500mm tl 20-40mm</t>
  </si>
  <si>
    <t>109426973</t>
  </si>
  <si>
    <t>6,25*1,2 'Přepočtené koeficientem množství</t>
  </si>
  <si>
    <t>313</t>
  </si>
  <si>
    <t>782191111</t>
  </si>
  <si>
    <t>Příplatek k cenám obkladů stěn z kamene a betonu za plochu do 10 m2 jednotlivě</t>
  </si>
  <si>
    <t>2109253259</t>
  </si>
  <si>
    <t>314</t>
  </si>
  <si>
    <t>782991111</t>
  </si>
  <si>
    <t>Obklady z kamene - ostatní práce penetrace podkladu</t>
  </si>
  <si>
    <t>137537540</t>
  </si>
  <si>
    <t>315</t>
  </si>
  <si>
    <t>782991411</t>
  </si>
  <si>
    <t>Obklady z kamene - ostatní práce čištění nových obkladů základní</t>
  </si>
  <si>
    <t>-1778512676</t>
  </si>
  <si>
    <t>316</t>
  </si>
  <si>
    <t>782991421</t>
  </si>
  <si>
    <t>Obklady z kamene - ostatní práce impregnační nátěr včetně základního čištění jednovrstvý</t>
  </si>
  <si>
    <t>165752345</t>
  </si>
  <si>
    <t>317</t>
  </si>
  <si>
    <t>998782111</t>
  </si>
  <si>
    <t>Přesun hmot pro obklady kamenné stanovený z hmotnosti přesunovaného materiálu vodorovná dopravní vzdálenost do 50 m s omezením mechanizace v objektech výšky do 6 m</t>
  </si>
  <si>
    <t>-1965064596</t>
  </si>
  <si>
    <t>783</t>
  </si>
  <si>
    <t>Dokončovací práce - nátěry</t>
  </si>
  <si>
    <t>318</t>
  </si>
  <si>
    <t>783114101</t>
  </si>
  <si>
    <t>Základní nátěr truhlářských konstrukcí jednonásobný syntetický</t>
  </si>
  <si>
    <t>1580678140</t>
  </si>
  <si>
    <t>184,956+1,855+108,504*0,07 "palubky a lišty obkladu fasády</t>
  </si>
  <si>
    <t>319</t>
  </si>
  <si>
    <t>783117101</t>
  </si>
  <si>
    <t>Krycí nátěr truhlářských konstrukcí jednonásobný syntetický</t>
  </si>
  <si>
    <t>997829645</t>
  </si>
  <si>
    <t>320</t>
  </si>
  <si>
    <t>783213011</t>
  </si>
  <si>
    <t>Preventivní napouštěcí nátěr tesařských prvků proti dřevokazným houbám, hmyzu a plísním nezabudovaných do konstrukce jednonásobný syntetický</t>
  </si>
  <si>
    <t>-950728326</t>
  </si>
  <si>
    <t>194,406*2 "palubky obkladu fasády</t>
  </si>
  <si>
    <t>321</t>
  </si>
  <si>
    <t>783218111</t>
  </si>
  <si>
    <t>Lazurovací nátěr tesařských konstrukcí dvojnásobný syntetický</t>
  </si>
  <si>
    <t>1943766419</t>
  </si>
  <si>
    <t>pohledové prvky</t>
  </si>
  <si>
    <t>(0,1+2*0,18)*(62,15+37,262)+(0,16+2*0,2)*2,75+(0,08+2*0,18)*1,1 "hranoly</t>
  </si>
  <si>
    <t>2*(0,16+0,12)*(1,7+23,6)+2*(0,14+0,18)*49,72+4*0,16*37,51+(2*0,06+0,16)*36,74+2*(0,1+0,12)*(96,0+1,8)+4*0,16*4,48 "hranoly</t>
  </si>
  <si>
    <t>23,6*0,6+2*0,65*(6,614+2,154)+8,7*(0,6+1,0)+(0,4+1,2)*(7,721+2,142) "bednění</t>
  </si>
  <si>
    <t>322</t>
  </si>
  <si>
    <t>783315101</t>
  </si>
  <si>
    <t>Mezinátěr zámečnických konstrukcí jednonásobný syntetický standardní</t>
  </si>
  <si>
    <t>-912952337</t>
  </si>
  <si>
    <t>2*(1,97+0,15)*(0,9+2*0,05)+2*(1,97+0,125)*(0,8+2*0,05)+4*(1,97+0,125)*(0,7+2*0,05) "dveřní zárubně</t>
  </si>
  <si>
    <t>323</t>
  </si>
  <si>
    <t>783317101</t>
  </si>
  <si>
    <t>Krycí nátěr (email) zámečnických konstrukcí jednonásobný syntetický standardní</t>
  </si>
  <si>
    <t>-1368109692</t>
  </si>
  <si>
    <t>324</t>
  </si>
  <si>
    <t>783932171</t>
  </si>
  <si>
    <t>Vyrovnání podkladu betonových podlah celoplošně, tloušťky do 3 mm modifikovanou cementovou stěrkou</t>
  </si>
  <si>
    <t>863227717</t>
  </si>
  <si>
    <t>784</t>
  </si>
  <si>
    <t>Dokončovací práce - malby a tapety</t>
  </si>
  <si>
    <t>325</t>
  </si>
  <si>
    <t>784181101</t>
  </si>
  <si>
    <t>Penetrace podkladu jednonásobná základní akrylátová bezbarvá v místnostech výšky do 3,80 m</t>
  </si>
  <si>
    <t>-1724704008</t>
  </si>
  <si>
    <t>326</t>
  </si>
  <si>
    <t>784221111</t>
  </si>
  <si>
    <t>Malby z malířských směsí otěruvzdorných za sucha dvojnásobné, bílé za sucha otěruvzdorné středně v místnostech výšky do 3,80 m</t>
  </si>
  <si>
    <t>59612131</t>
  </si>
  <si>
    <t>786</t>
  </si>
  <si>
    <t>Dokončovací práce - čalounické úpravy</t>
  </si>
  <si>
    <t>327</t>
  </si>
  <si>
    <t>78661099R</t>
  </si>
  <si>
    <t>Montáž venkovní předokenní rolety na ruční ovládání</t>
  </si>
  <si>
    <t>1888896291</t>
  </si>
  <si>
    <t>328</t>
  </si>
  <si>
    <t>5534298M</t>
  </si>
  <si>
    <t>předokenní roleta 1950x2100mm, manuální ovládání, antracit</t>
  </si>
  <si>
    <t>-739409336</t>
  </si>
  <si>
    <t>329</t>
  </si>
  <si>
    <t>998786111</t>
  </si>
  <si>
    <t>Přesun hmot pro stínění a čalounické úpravy stanovený z hmotnosti přesunovaného materiálu vodorovná dopravní vzdálenost do 50 m s omezením mechanizace v objektech výšky (hloubky) do 6 m</t>
  </si>
  <si>
    <t>-1402776109</t>
  </si>
  <si>
    <t>795</t>
  </si>
  <si>
    <t>Lokální vytápění</t>
  </si>
  <si>
    <t>330</t>
  </si>
  <si>
    <t>79599099R</t>
  </si>
  <si>
    <t>Montáž elektrických přímotopných panelů na stěnu</t>
  </si>
  <si>
    <t>1844430561</t>
  </si>
  <si>
    <t>331</t>
  </si>
  <si>
    <t>4845099M</t>
  </si>
  <si>
    <t>přímotopný elektrický panel na stěnu s digitálním termostatem a časovačem vypnutí 1000W</t>
  </si>
  <si>
    <t>1520670550</t>
  </si>
  <si>
    <t>332</t>
  </si>
  <si>
    <t>4845098M</t>
  </si>
  <si>
    <t>přímotopný elektrický panel na stěnu s digitálním termostatem a časovačem vypnutí 500W</t>
  </si>
  <si>
    <t>817130378</t>
  </si>
  <si>
    <t>333</t>
  </si>
  <si>
    <t>795991001</t>
  </si>
  <si>
    <t>Umístění přenosných kamen na tuhá paliva, krbokamen a hotových sporáků hmotnosti do 100 kg</t>
  </si>
  <si>
    <t>-819033834</t>
  </si>
  <si>
    <t>334</t>
  </si>
  <si>
    <t>5988499M</t>
  </si>
  <si>
    <t>krbová kamna na dřevo bez výměníku 3 - 7</t>
  </si>
  <si>
    <t>1243494149</t>
  </si>
  <si>
    <t>335</t>
  </si>
  <si>
    <t>38984099R</t>
  </si>
  <si>
    <t>D+M komín jednoprůduchový nerezový tříplášťový d 150mm ke krbovým kamnům dle popisu v PD, úprava prostupu střešní konstrukcí s oplechováním, včetně revize</t>
  </si>
  <si>
    <t>soubor</t>
  </si>
  <si>
    <t>1988081842</t>
  </si>
  <si>
    <t>336</t>
  </si>
  <si>
    <t>998795111</t>
  </si>
  <si>
    <t>Přesun hmot pro lokální vytápění stanovený z hmotnosti přesunovaného materiálu vodorovná dopravní vzdálenost do 50 m s omezením mechanizace v objektech výšky do 6 m</t>
  </si>
  <si>
    <t>800528518</t>
  </si>
  <si>
    <t>02 - ZTI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</si>
  <si>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</si>
  <si>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</si>
  <si>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</si>
  <si>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</si>
  <si>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</si>
  <si>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</si>
  <si>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</si>
  <si>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>M - Práce a dodávky M</t>
  </si>
  <si>
    <t xml:space="preserve">    46-M - Zemní práce při extr.mont.pracích</t>
  </si>
  <si>
    <t>131251102</t>
  </si>
  <si>
    <t>Hloubení nezapažených jam a zářezů strojně s urovnáním dna do předepsaného profilu a spádu v hornině třídy těžitelnosti I skupiny 3 přes 20 do 50 m3</t>
  </si>
  <si>
    <t>176911587</t>
  </si>
  <si>
    <t>3,1*3,6*2,65*2 "nádrže pro dešťovku a splaškovku</t>
  </si>
  <si>
    <t>7,0*3,5*3,2 "požární nádrž</t>
  </si>
  <si>
    <t>132251101</t>
  </si>
  <si>
    <t>Hloubení nezapažených rýh šířky do 800 mm strojně s urovnáním dna do předepsaného profilu a spádu v hornině třídy těžitelnosti I skupiny 3 do 20 m3</t>
  </si>
  <si>
    <t>-1902510294</t>
  </si>
  <si>
    <t>dešťová kanalizace</t>
  </si>
  <si>
    <t>0,6*(0,6+0,8)/2*(11,1+12,4) "řez 1-1, 2-2</t>
  </si>
  <si>
    <t>0,6*((0,6+0,8)/2*3,2+(1,1+1,4)/2*1,0) "řez 3-3, 4-4</t>
  </si>
  <si>
    <t>0,6*((0,6+1,2)/2*(14,2+21,2)+(0,8+0,9)/2*1,0) "řez 5-5, 7-7, 6-6</t>
  </si>
  <si>
    <t>0,6*(1,1+1,2)/2*12,0</t>
  </si>
  <si>
    <t>splašková</t>
  </si>
  <si>
    <t>0,6*1,3*2,0</t>
  </si>
  <si>
    <t>0,6*1,3*13,5 "vodovod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</si>
  <si>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</si>
  <si>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</si>
  <si>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1028105283</t>
  </si>
  <si>
    <t>2*33,8 "pro zpětné zásypy - potrubí + nádrže</t>
  </si>
  <si>
    <t>-112904503</t>
  </si>
  <si>
    <t>78,4+51,96-33,8</t>
  </si>
  <si>
    <t>-272856427</t>
  </si>
  <si>
    <t>33,8 "pro zpětné zásypy</t>
  </si>
  <si>
    <t>963814266</t>
  </si>
  <si>
    <t>96,56*1,9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</si>
  <si>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</si>
  <si>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</si>
  <si>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808397194</t>
  </si>
  <si>
    <t>78,4 "výkopy pro nádrže</t>
  </si>
  <si>
    <t>-(2*2,8*2,3*2,17+5,8*2,3*2,17+3,0*0,5*0,5*3,14) "objem nádrží</t>
  </si>
  <si>
    <t>-(4,464+3,9) "lože pod nádrže</t>
  </si>
  <si>
    <t>51,96 "výkop pro potrubí</t>
  </si>
  <si>
    <t>-(5,842+1,118+4,686+0,81+16,488) "obsyp, lože a zásyp potrubí ŠP</t>
  </si>
  <si>
    <t>174211101</t>
  </si>
  <si>
    <t>Zásyp sypaninou z jakékoliv horniny ručně s uložením výkopku ve vrstvách bez zhutnění jam, šachet, rýh nebo kolem objektů v těchto vykopávkách</t>
  </si>
  <si>
    <t>378064833</t>
  </si>
  <si>
    <t>zásyp 30cm nad potrubí</t>
  </si>
  <si>
    <t>0,6*0,3*(11,1+12,4+3,2+1,0+14,2+21,2+1,0+12,0+2,0) "kanalizace</t>
  </si>
  <si>
    <t>0,6*0,3*13,5 "vodovod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</si>
  <si>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</si>
  <si>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</si>
  <si>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2058829212</t>
  </si>
  <si>
    <t>kanalizace</t>
  </si>
  <si>
    <t>0,6*(1,0*0,1+62*0,125+1,2*0,16*12,5)</t>
  </si>
  <si>
    <t>-((PI*0,05*0,05*0,6)+(PI*0,063*0,063*59,6)+(PI*0,08*0,08*0,9)+(PI*0,1*0,1*11,2)) "vytlačený prostor potrubím</t>
  </si>
  <si>
    <t>0,6*0,1*13,5 "vodovod</t>
  </si>
  <si>
    <t>58337310</t>
  </si>
  <si>
    <t>štěrkopísek frakce 0/4</t>
  </si>
  <si>
    <t>-1971485356</t>
  </si>
  <si>
    <t>16,488+5,842</t>
  </si>
  <si>
    <t>22,33*2 'Přepočtené koeficientem množství</t>
  </si>
  <si>
    <t>273326121</t>
  </si>
  <si>
    <t>Základy z betonu železového desky z betonu se zvýšenými nároky na prostředí tř. C 25/30</t>
  </si>
  <si>
    <t>-878174004</t>
  </si>
  <si>
    <t>0,15*6,0*2,5 "pod požární nádrž</t>
  </si>
  <si>
    <t>0,15*1,2*1,2 "pod jímací šachtu</t>
  </si>
  <si>
    <t>273356021</t>
  </si>
  <si>
    <t>Bednění základů z betonu prostého nebo železového desek pro plochy rovinné zřízení</t>
  </si>
  <si>
    <t>505866495</t>
  </si>
  <si>
    <t>0,15*2*(6,0+2,5+2*1,2) "pod požární nádrž a jímací šachtu</t>
  </si>
  <si>
    <t>273356022</t>
  </si>
  <si>
    <t>Bednění základů z betonu prostého nebo železového desek pro plochy rovinné odstranění</t>
  </si>
  <si>
    <t>-1707846925</t>
  </si>
  <si>
    <t>273366011</t>
  </si>
  <si>
    <t>Výztuž základů desek ze svařovaných sítí z drátů typu Kari 8/100/100mm</t>
  </si>
  <si>
    <t>-300999647</t>
  </si>
  <si>
    <t>0,00787*(6,0*2,5+1,2*1,2)</t>
  </si>
  <si>
    <t>38212201R</t>
  </si>
  <si>
    <t xml:space="preserve">Montáž ŽB prefabrikovaných pravoúhlých nádrží </t>
  </si>
  <si>
    <t>1389140268</t>
  </si>
  <si>
    <t>5922601M</t>
  </si>
  <si>
    <t>ŽB nádrž pro dešťovou a splaškovou vodu objem 9,9m3, bezpečnostní přepad, pojezd pro nákladní automobily D400, nástavec</t>
  </si>
  <si>
    <t>-2044180009</t>
  </si>
  <si>
    <t>38212099R</t>
  </si>
  <si>
    <t>Montáž požární nádrže včetně jímací šachty a příslušenství dle PD</t>
  </si>
  <si>
    <t>-475319631</t>
  </si>
  <si>
    <t>5922699M</t>
  </si>
  <si>
    <t>ŽB požární nádrž užitný objem 20,9m3, jímací šachta DN 1000, užitný objem 1,3m3 včetně příslušenství - přesný popis dle PD</t>
  </si>
  <si>
    <t>-753960361</t>
  </si>
  <si>
    <t>451573111</t>
  </si>
  <si>
    <t>Lože pod potrubí, stoky a drobné objekty v otevřeném výkopu z písku a štěrkopísku do 63 mm</t>
  </si>
  <si>
    <t>1560742695</t>
  </si>
  <si>
    <t>0,6*0,1*(11,1+12,4+3,2+1,0+14,2+21,2+1,0+12,0+2,0) "kanalizace</t>
  </si>
  <si>
    <t>0,2*2*3,6*3,1 "nádrže pro dešťovou a splaškovou vodu</t>
  </si>
  <si>
    <t>0,2*6,5*3,0 "požární nádrž</t>
  </si>
  <si>
    <t>Trubní vedení</t>
  </si>
  <si>
    <t>871161141</t>
  </si>
  <si>
    <t>Montáž vodovodního potrubí z polyetylenu PE100 RC v otevřeném výkopu svařovaných na tupo SDR 11/PN16 d 32 x 3,0 mm</t>
  </si>
  <si>
    <t>-12932856</t>
  </si>
  <si>
    <t>28613500</t>
  </si>
  <si>
    <t>potrubí vodovodní dvouvrstvé PE100 RC SDR11 32x3,0mm</t>
  </si>
  <si>
    <t>1725783926</t>
  </si>
  <si>
    <t>15*1,015 'Přepočtené koeficientem množství</t>
  </si>
  <si>
    <t>871275811</t>
  </si>
  <si>
    <t>Bourání stávajícího potrubí z PVC nebo polypropylenu PP v otevřeném výkopu DN do 150</t>
  </si>
  <si>
    <t>1658004053</t>
  </si>
  <si>
    <t>15 "drenáž pod objektem</t>
  </si>
  <si>
    <t>877162001</t>
  </si>
  <si>
    <t>Montáž svěrných (mechanických) spojek na vodovodním potrubí spojek, kolen 90° nebo redukcí d 32</t>
  </si>
  <si>
    <t>-1423765892</t>
  </si>
  <si>
    <t>28654873</t>
  </si>
  <si>
    <t>kus přechodový svěrný PP-B vnější závit pro PE potrubí d 32 x 1"</t>
  </si>
  <si>
    <t>-1732519985</t>
  </si>
  <si>
    <t>89099001R</t>
  </si>
  <si>
    <t>Demontáž drenážní šachty</t>
  </si>
  <si>
    <t>-932458253</t>
  </si>
  <si>
    <t>89481201R</t>
  </si>
  <si>
    <t xml:space="preserve">Montáž filtrační  šachty RŠ 2</t>
  </si>
  <si>
    <t>-1868896179</t>
  </si>
  <si>
    <t>56241617</t>
  </si>
  <si>
    <t>podzemní filtrační šachta DN 400 s košem, poklop pochozí</t>
  </si>
  <si>
    <t>890441486</t>
  </si>
  <si>
    <t>894812206</t>
  </si>
  <si>
    <t>Revizní a čistící šachta z polypropylenu PP pro hladké trouby DN 425 šachtové dno (DN šachty / DN trubního vedení) DN 425/200 průtočné 30°,60°,90°</t>
  </si>
  <si>
    <t>1864798060</t>
  </si>
  <si>
    <t>1 "RŠ1</t>
  </si>
  <si>
    <t>894812208</t>
  </si>
  <si>
    <t>Revizní a čistící šachta z polypropylenu PP pro hladké trouby DN 425 šachtové dno (DN šachty / DN trubního vedení) DN 425/200 sběrné tvaru X</t>
  </si>
  <si>
    <t>936621880</t>
  </si>
  <si>
    <t>1 "RŠ 3</t>
  </si>
  <si>
    <t>894812231</t>
  </si>
  <si>
    <t>Revizní a čistící šachta z polypropylenu PP pro hladké trouby DN 425 roura šachtová korugovaná bez hrdla, světlé hloubky 1500 mm</t>
  </si>
  <si>
    <t>1599767557</t>
  </si>
  <si>
    <t>2 "RŠ 1, 3</t>
  </si>
  <si>
    <t>894812241</t>
  </si>
  <si>
    <t>Revizní a čistící šachta z polypropylenu PP pro hladké trouby DN 425 roura šachtová korugovaná teleskopická (včetně těsnění) 375 mm</t>
  </si>
  <si>
    <t>748934796</t>
  </si>
  <si>
    <t>894812249</t>
  </si>
  <si>
    <t>Revizní a čistící šachta z polypropylenu PP pro hladké trouby DN 425 roura šachtová korugovaná Příplatek k cenám 2231 - 2242 za uříznutí šachtové roury</t>
  </si>
  <si>
    <t>-864051463</t>
  </si>
  <si>
    <t>894812262</t>
  </si>
  <si>
    <t>Revizní a čistící šachta z polypropylenu PP pro hladké trouby DN 425 poklop litinový (pro třídu zatížení) plný do teleskopické trubky (D400)</t>
  </si>
  <si>
    <t>-803742925</t>
  </si>
  <si>
    <t>899104112</t>
  </si>
  <si>
    <t>Osazení poklopů litinových, ocelových nebo železobetonových včetně rámů pro třídu zatížení D400, E600</t>
  </si>
  <si>
    <t>2055269703</t>
  </si>
  <si>
    <t>2 "nádrže na vodu</t>
  </si>
  <si>
    <t>55241017</t>
  </si>
  <si>
    <t>poklop šachtový litinový kruhový DN 600 bez ventilace tř D400 pro běžný provoz</t>
  </si>
  <si>
    <t>80679580</t>
  </si>
  <si>
    <t>899721111</t>
  </si>
  <si>
    <t>Signalizační vodič na potrubí DN do 150 mm</t>
  </si>
  <si>
    <t>-463072450</t>
  </si>
  <si>
    <t>899722111</t>
  </si>
  <si>
    <t>Krytí potrubí z plastů výstražnou fólií z PVC šířky do 20 cm</t>
  </si>
  <si>
    <t>-576511413</t>
  </si>
  <si>
    <t>998271301</t>
  </si>
  <si>
    <t>Přesun hmot pro kanalizace (stoky) hloubené monolitické z betonu nebo železobetonu v otevřeném výkopu dopravní vzdálenost do 15 m</t>
  </si>
  <si>
    <t>-1235869260</t>
  </si>
  <si>
    <t>44,66-0,751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</si>
  <si>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</si>
  <si>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</si>
  <si>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333469561</t>
  </si>
  <si>
    <t>721</t>
  </si>
  <si>
    <t>Zdravotechnika - vnitřní kanalizace</t>
  </si>
  <si>
    <t>721173401</t>
  </si>
  <si>
    <t>Potrubí z trub PVC SN4 svodné (ležaté) DN 110</t>
  </si>
  <si>
    <t>-1247232987</t>
  </si>
  <si>
    <t>0,6 "dešťovka</t>
  </si>
  <si>
    <t>721173402</t>
  </si>
  <si>
    <t>Potrubí z trub PVC SN4 svodné (ležaté) DN 125</t>
  </si>
  <si>
    <t>1624230457</t>
  </si>
  <si>
    <t>59,6 "dešťovka</t>
  </si>
  <si>
    <t>721173403</t>
  </si>
  <si>
    <t>Potrubí z trub PVC SN4 svodné (ležaté) DN 160</t>
  </si>
  <si>
    <t>-1851835876</t>
  </si>
  <si>
    <t>0,9 "dešťovka</t>
  </si>
  <si>
    <t>721173404</t>
  </si>
  <si>
    <t>Potrubí z trub PVC SN4 svodné (ležaté) DN 200</t>
  </si>
  <si>
    <t>2109648444</t>
  </si>
  <si>
    <t>11,2 "dešťová</t>
  </si>
  <si>
    <t>721174025</t>
  </si>
  <si>
    <t>Potrubí z trub polypropylenových odpadní (svislé) DN 110</t>
  </si>
  <si>
    <t>1652566394</t>
  </si>
  <si>
    <t>OSM.115600</t>
  </si>
  <si>
    <t>HTRE čistící tvarovka DN110</t>
  </si>
  <si>
    <t>117422307</t>
  </si>
  <si>
    <t>721174042</t>
  </si>
  <si>
    <t>Potrubí z trub polypropylenových připojovací DN 40</t>
  </si>
  <si>
    <t>-1088576978</t>
  </si>
  <si>
    <t>721174043</t>
  </si>
  <si>
    <t>Potrubí z trub polypropylenových připojovací DN 50</t>
  </si>
  <si>
    <t>-1002289743</t>
  </si>
  <si>
    <t>721174044</t>
  </si>
  <si>
    <t>Potrubí z trub polypropylenových připojovací DN 75</t>
  </si>
  <si>
    <t>-1411334769</t>
  </si>
  <si>
    <t>721174045</t>
  </si>
  <si>
    <t>Potrubí z trub polypropylenových připojovací DN 110</t>
  </si>
  <si>
    <t>1530913114</t>
  </si>
  <si>
    <t>721174063</t>
  </si>
  <si>
    <t>Potrubí z trub polypropylenových větrací DN 110</t>
  </si>
  <si>
    <t>1919690032</t>
  </si>
  <si>
    <t>721242105</t>
  </si>
  <si>
    <t>Lapače střešních splavenin polypropylenové (PP) se svislým odtokem DN 110</t>
  </si>
  <si>
    <t>-513877085</t>
  </si>
  <si>
    <t>72199001R</t>
  </si>
  <si>
    <t>Utěsnění prostupu potrubí v základu montážní pěnou</t>
  </si>
  <si>
    <t>597849465</t>
  </si>
  <si>
    <t>721194105</t>
  </si>
  <si>
    <t>Vyměření přípojek na potrubí vyvedení a upevnění odpadních výpustek DN 50</t>
  </si>
  <si>
    <t>-1854183535</t>
  </si>
  <si>
    <t>2+1 "umyvadla + dřez</t>
  </si>
  <si>
    <t>721194109</t>
  </si>
  <si>
    <t>Vyměření přípojek na potrubí vyvedení a upevnění odpadních výpustek DN 110</t>
  </si>
  <si>
    <t>32740987</t>
  </si>
  <si>
    <t>2+1 "WC + výlevka</t>
  </si>
  <si>
    <t>721273153</t>
  </si>
  <si>
    <t>Ventilační hlavice z polypropylenu (PP) DN 110</t>
  </si>
  <si>
    <t>1920220062</t>
  </si>
  <si>
    <t>721290111</t>
  </si>
  <si>
    <t>Zkouška těsnosti kanalizace v objektech vodou do DN 125</t>
  </si>
  <si>
    <t>1480775215</t>
  </si>
  <si>
    <t>721290112</t>
  </si>
  <si>
    <t>Zkouška těsnosti kanalizace v objektech vodou DN 150 nebo DN 200</t>
  </si>
  <si>
    <t>1068289226</t>
  </si>
  <si>
    <t>998721101</t>
  </si>
  <si>
    <t>Přesun hmot pro vnitřní kanalizaci stanovený z hmotnosti přesunovaného materiálu vodorovná dopravní vzdálenost do 50 m základní v objektech výšky do 6 m</t>
  </si>
  <si>
    <t>-72989393</t>
  </si>
  <si>
    <t>722</t>
  </si>
  <si>
    <t>Zdravotechnika - vnitřní vodovod</t>
  </si>
  <si>
    <t>722174002</t>
  </si>
  <si>
    <t>Potrubí z plastových trubek z polypropylenu PPR svařovaných polyfúzně PN 16 (SDR 7,4) D 20 x 2,8</t>
  </si>
  <si>
    <t>491965212</t>
  </si>
  <si>
    <t>722174003</t>
  </si>
  <si>
    <t>Potrubí z plastových trubek z polypropylenu PPR svařovaných polyfúzně PN 16 (SDR 7,4) D 25 x 3,5</t>
  </si>
  <si>
    <t>-492863127</t>
  </si>
  <si>
    <t>Poznámka k položce:_x000d_
vedeno po stěně</t>
  </si>
  <si>
    <t>722179191</t>
  </si>
  <si>
    <t>Příplatek k ceně rozvody vody z plastů za práce malého rozsahu na zakázce do 20 m rozvodu</t>
  </si>
  <si>
    <t>606858000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</si>
  <si>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</si>
  <si>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</si>
  <si>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-1692463498</t>
  </si>
  <si>
    <t>722181242</t>
  </si>
  <si>
    <t>Ochrana potrubí termoizolačními trubicemi z pěnového polyetylenu PE přilepenými v příčných a podélných spojích, tloušťky izolace přes 13 do 20 mm, vnitřního průměru izolace DN přes 22 do 45 mm</t>
  </si>
  <si>
    <t>-1070200297</t>
  </si>
  <si>
    <t>3,7+2,5</t>
  </si>
  <si>
    <t>722190401</t>
  </si>
  <si>
    <t>Zřízení přípojek na potrubí vyvedení a upevnění výpustek do DN 25</t>
  </si>
  <si>
    <t>-3439918</t>
  </si>
  <si>
    <t>722220151</t>
  </si>
  <si>
    <t>Armatury s jedním závitem plastové (PPR) PN 20 (SDR 6) DN 16 x G 1/2"</t>
  </si>
  <si>
    <t>1685988376</t>
  </si>
  <si>
    <t>722220241</t>
  </si>
  <si>
    <t>Armatury s jedním závitem přechodové tvarovky PPR, PN 20 (SDR 6) s kovovým závitem vnitřním přechodky s převlečnou maticí D 20 x G 3/4"</t>
  </si>
  <si>
    <t>-983590915</t>
  </si>
  <si>
    <t>722220242</t>
  </si>
  <si>
    <t>Armatury s jedním závitem přechodové tvarovky PPR, PN 20 (SDR 6) s kovovým závitem vnitřním přechodky s převlečnou maticí D 25 x G 1"</t>
  </si>
  <si>
    <t>442827517</t>
  </si>
  <si>
    <t>722232044</t>
  </si>
  <si>
    <t>Armatury se dvěma závity kulové kohouty PN 42 do 185 °C přímé vnitřní závit G 3/4"</t>
  </si>
  <si>
    <t>-1671343282</t>
  </si>
  <si>
    <t>722232062</t>
  </si>
  <si>
    <t>Armatury se dvěma závity kulové kohouty PN 42 do 185 °C přímé vnitřní závit s vypouštěním G 3/4"</t>
  </si>
  <si>
    <t>-1791153873</t>
  </si>
  <si>
    <t>722239103</t>
  </si>
  <si>
    <t>Armatury se dvěma závity montáž vodovodních armatur se dvěma závity ostatních typů G 1"</t>
  </si>
  <si>
    <t>1606433196</t>
  </si>
  <si>
    <t>5511799M</t>
  </si>
  <si>
    <t>trojitý filtr s UV lampou, mechanický filtr + filtr s aktivním uhlíkem</t>
  </si>
  <si>
    <t>2011468995</t>
  </si>
  <si>
    <t>5511798M</t>
  </si>
  <si>
    <t>filtr mechanický s jemným filtrem 50 mcr</t>
  </si>
  <si>
    <t>-708700239</t>
  </si>
  <si>
    <t>5511797M</t>
  </si>
  <si>
    <t>filtr mechanický s hrubým filtrem 100 mcr</t>
  </si>
  <si>
    <t>-129986482</t>
  </si>
  <si>
    <t>722262211</t>
  </si>
  <si>
    <t>Vodoměry pro vodu do 40°C závitové horizontální jednovtokové suchoběžné G 1/2" x 80 mm Qn 1,5</t>
  </si>
  <si>
    <t>-321482677</t>
  </si>
  <si>
    <t>722290234</t>
  </si>
  <si>
    <t>Zkoušky, proplach a desinfekce vodovodního potrubí proplach a desinfekce vodovodního potrubí do DN 80</t>
  </si>
  <si>
    <t>-950971852</t>
  </si>
  <si>
    <t>722290246</t>
  </si>
  <si>
    <t>Zkoušky, proplach a desinfekce vodovodního potrubí zkoušky těsnosti vodovodního potrubí plastového do DN 40</t>
  </si>
  <si>
    <t>1668243344</t>
  </si>
  <si>
    <t>72299001R</t>
  </si>
  <si>
    <t>-678532180</t>
  </si>
  <si>
    <t>713490099R</t>
  </si>
  <si>
    <t>Vytvoření tepelně izolačního kanálku potrubí vodovodu z desek ZPS 100mm</t>
  </si>
  <si>
    <t>1572936400</t>
  </si>
  <si>
    <t>998722101</t>
  </si>
  <si>
    <t>Přesun hmot pro vnitřní vodovod stanovený z hmotnosti přesunovaného materiálu vodorovná dopravní vzdálenost do 50 m základní v objektech výšky do 6 m</t>
  </si>
  <si>
    <t>1135325198</t>
  </si>
  <si>
    <t>724</t>
  </si>
  <si>
    <t>Zdravotechnika - strojní vybavení</t>
  </si>
  <si>
    <t>724210099R</t>
  </si>
  <si>
    <t>Domovní samonasávací vodárna dopravní výška 25 m 35-2, 0,8 - 0,25 l/s</t>
  </si>
  <si>
    <t>1966638311</t>
  </si>
  <si>
    <t>72499001R</t>
  </si>
  <si>
    <t>D+M plovoucího sání s filtrem, zpětnou klapkou a snímačem hladiny</t>
  </si>
  <si>
    <t>-1818556509</t>
  </si>
  <si>
    <t>998724101</t>
  </si>
  <si>
    <t>Přesun hmot pro strojní vybavení stanovený z hmotnosti přesunovaného materiálu vodorovná dopravní vzdálenost do 50 m základní v objektech výšky do 6 m</t>
  </si>
  <si>
    <t>-1351960042</t>
  </si>
  <si>
    <t>725</t>
  </si>
  <si>
    <t>Zdravotechnika - zařizovací předměty</t>
  </si>
  <si>
    <t>725112022</t>
  </si>
  <si>
    <t>Zařízení záchodů klozety keramické závěsné na nosné stěny s hlubokým splachováním odpad vodorovný</t>
  </si>
  <si>
    <t>-1157746780</t>
  </si>
  <si>
    <t>55167381</t>
  </si>
  <si>
    <t>sedátko klozetové duroplastové bílé s poklopem</t>
  </si>
  <si>
    <t>-1228279000</t>
  </si>
  <si>
    <t>725211703</t>
  </si>
  <si>
    <t>Umyvadla keramická bílá bez výtokových armatur připevněná na stěnu šrouby malá (umývátka) stěnová 450 mm</t>
  </si>
  <si>
    <t>-147601060</t>
  </si>
  <si>
    <t>725311121</t>
  </si>
  <si>
    <t>Dřezy bez výtokových armatur jednoduché se zápachovou uzávěrkou nerezové s odkapávací plochou 560x480 mm a miskou</t>
  </si>
  <si>
    <t>894676485</t>
  </si>
  <si>
    <t>725339111</t>
  </si>
  <si>
    <t>Výlevky montáž výlevky</t>
  </si>
  <si>
    <t>651445921</t>
  </si>
  <si>
    <t>5523109M</t>
  </si>
  <si>
    <t xml:space="preserve">výlevka nerezová s baterií a umyvadlem </t>
  </si>
  <si>
    <t>1558999897</t>
  </si>
  <si>
    <t>725813111</t>
  </si>
  <si>
    <t>Ventily rohové bez připojovací trubičky nebo flexi hadičky G 1/2"</t>
  </si>
  <si>
    <t>340242375</t>
  </si>
  <si>
    <t>55190003</t>
  </si>
  <si>
    <t>flexi hadice ohebná sanitární D 9x13mm FF 1/2" 500mm</t>
  </si>
  <si>
    <t>-1600148165</t>
  </si>
  <si>
    <t>725829131</t>
  </si>
  <si>
    <t>Baterie umyvadlové montáž ostatních typů stojánkových G 1/2"</t>
  </si>
  <si>
    <t>1262131152</t>
  </si>
  <si>
    <t>5514599M</t>
  </si>
  <si>
    <t>baterie stojánková s el. ohřevem vody 3 kW</t>
  </si>
  <si>
    <t>-597845770</t>
  </si>
  <si>
    <t>725861312</t>
  </si>
  <si>
    <t>Zápachové uzávěrky zařizovacích předmětů pro umyvadla podomítkové DN 40/50</t>
  </si>
  <si>
    <t>-1486926481</t>
  </si>
  <si>
    <t>998725101</t>
  </si>
  <si>
    <t>Přesun hmot pro zařizovací předměty stanovený z hmotnosti přesunovaného materiálu vodorovná dopravní vzdálenost do 50 m základní v objektech výšky do 6 m</t>
  </si>
  <si>
    <t>-99187890</t>
  </si>
  <si>
    <t>726</t>
  </si>
  <si>
    <t>Zdravotechnika - předstěnové instalace</t>
  </si>
  <si>
    <t>726131041</t>
  </si>
  <si>
    <t>Předstěnové instalační systémy do lehkých stěn s kovovou konstrukcí pro závěsné klozety ovládání zepředu, stavební výšky 1120 mm</t>
  </si>
  <si>
    <t>-750741124</t>
  </si>
  <si>
    <t>998726111</t>
  </si>
  <si>
    <t>Přesun hmot pro instalační prefabrikáty stanovený z hmotnosti přesunovaného materiálu vodorovná dopravní vzdálenost do 50 m základní v objektech výšky do 6 m</t>
  </si>
  <si>
    <t>82834790</t>
  </si>
  <si>
    <t>741</t>
  </si>
  <si>
    <t>Elektroinstalace - silnoproud</t>
  </si>
  <si>
    <t>74100099R</t>
  </si>
  <si>
    <t>Zapojení a zprovoznění domácí vodárny</t>
  </si>
  <si>
    <t>127411990</t>
  </si>
  <si>
    <t>741122122</t>
  </si>
  <si>
    <t>Montáž kabelů měděných bez ukončení uložených v trubkách zatažených plných kulatých nebo bezhalogenových (např. CYKY) počtu a průřezu žil 3x1,5 až 6 mm2</t>
  </si>
  <si>
    <t>1638297295</t>
  </si>
  <si>
    <t>16 "kabel pro čidlo</t>
  </si>
  <si>
    <t>34111030</t>
  </si>
  <si>
    <t>kabel instalační jádro Cu plné izolace PVC plášť PVC 450/750V (CYKY) 3x1,5mm2</t>
  </si>
  <si>
    <t>1039845084</t>
  </si>
  <si>
    <t>16*1,15 'Přepočtené koeficientem množství</t>
  </si>
  <si>
    <t>Práce a dodávky M</t>
  </si>
  <si>
    <t>46-M</t>
  </si>
  <si>
    <t>Zemní práce při extr.mont.pracích</t>
  </si>
  <si>
    <t>460791111</t>
  </si>
  <si>
    <t>Montáž trubek ochranných uložených volně do rýhy plastových tuhých, vnitřního průměru do 32 mm</t>
  </si>
  <si>
    <t>576868089</t>
  </si>
  <si>
    <t>15 "kabel pro čidlo v jímce</t>
  </si>
  <si>
    <t>34571350</t>
  </si>
  <si>
    <t>trubka elektroinstalační ohebná dvouplášťová korugovaná (chránička) D 32/40mm, HDPE+LDPE</t>
  </si>
  <si>
    <t>-1750722772</t>
  </si>
  <si>
    <t>15*1,05 'Přepočtené koeficientem množství</t>
  </si>
  <si>
    <t>03.1 - Elektroinstalace - bez fotovoltaiky</t>
  </si>
  <si>
    <t xml:space="preserve">    742 - Elektroinstalace - slaboproud</t>
  </si>
  <si>
    <t>741112061</t>
  </si>
  <si>
    <t>Montáž krabic elektroinstalačních bez napojení na trubky a lišty, demontáže a montáže víčka a přístroje přístrojových zapuštěných plastových kruhových do zdiva</t>
  </si>
  <si>
    <t>1144385876</t>
  </si>
  <si>
    <t>34571450</t>
  </si>
  <si>
    <t>krabice pod omítku PVC přístrojová kruhová D 70mm</t>
  </si>
  <si>
    <t>1692620839</t>
  </si>
  <si>
    <t>34571451</t>
  </si>
  <si>
    <t>krabice pod omítku PVC přístrojová kruhová D 70mm hluboká</t>
  </si>
  <si>
    <t>-1173171589</t>
  </si>
  <si>
    <t>741120001</t>
  </si>
  <si>
    <t>Montáž vodičů izolovaných měděných bez ukončení uložených pod omítku plných a laněných (např. CY), průřezu žíly 0,35 až 6 mm2</t>
  </si>
  <si>
    <t>-2129694827</t>
  </si>
  <si>
    <t>100/1,15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</si>
  <si>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</si>
  <si>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</si>
  <si>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314406802</t>
  </si>
  <si>
    <t>50/1,15</t>
  </si>
  <si>
    <t>34141024</t>
  </si>
  <si>
    <t>vodič propojovací flexibilní jádro Cu lanované izolace PVC 450/750V (H07V-K) 1x1,5mm2</t>
  </si>
  <si>
    <t>-1459630746</t>
  </si>
  <si>
    <t>741122015</t>
  </si>
  <si>
    <t>Montáž kabelů měděných bez ukončení uložených pod omítku plných kulatých (např. CYKY), počtu a průřezu žil 3x1,5 mm2</t>
  </si>
  <si>
    <t>1195857968</t>
  </si>
  <si>
    <t>200,0/1,15</t>
  </si>
  <si>
    <t>741122016</t>
  </si>
  <si>
    <t>Montáž kabelů měděných bez ukončení uložených pod omítku plných kulatých (např. CYKY), počtu a průřezu žil 3x2,5 až 6 mm2</t>
  </si>
  <si>
    <t>18695119</t>
  </si>
  <si>
    <t>200/1,15</t>
  </si>
  <si>
    <t>1308237158</t>
  </si>
  <si>
    <t>50,0/1,15</t>
  </si>
  <si>
    <t>741122211</t>
  </si>
  <si>
    <t>Montáž kabelů měděných bez ukončení uložených volně nebo v liště plných kulatých (např. CYKY) počtu a průřezu žil 3x1,5 až 6 mm2</t>
  </si>
  <si>
    <t>1709631087</t>
  </si>
  <si>
    <t>2*200,0/1,15</t>
  </si>
  <si>
    <t>1660348625</t>
  </si>
  <si>
    <t>34111036</t>
  </si>
  <si>
    <t>kabel instalační jádro Cu plné izolace PVC plášť PVC 450/750V (CYKY) 3x2,5mm2</t>
  </si>
  <si>
    <t>-26760837</t>
  </si>
  <si>
    <t>741122133</t>
  </si>
  <si>
    <t>Montáž kabelů měděných bez ukončení uložených v trubkách zatažených plných kulatých nebo bezhalogenových (např. CYKY) počtu a průřezu žil 4x10 mm2</t>
  </si>
  <si>
    <t>1254945285</t>
  </si>
  <si>
    <t>34111076</t>
  </si>
  <si>
    <t>kabel instalační jádro Cu plné izolace PVC plášť PVC 450/750V (CYKY) 4x10mm2</t>
  </si>
  <si>
    <t>-275027714</t>
  </si>
  <si>
    <t>741130001</t>
  </si>
  <si>
    <t>Ukončení vodičů izolovaných s označením a zapojením v rozváděči nebo na přístroji, průřezu žíly do 2,5 mm2</t>
  </si>
  <si>
    <t>-453032951</t>
  </si>
  <si>
    <t>25*3</t>
  </si>
  <si>
    <t>741130005</t>
  </si>
  <si>
    <t>Ukončení vodičů izolovaných s označením a zapojením v rozváděči nebo na přístroji, průřezu žíly do 10 mm2</t>
  </si>
  <si>
    <t>-1890847052</t>
  </si>
  <si>
    <t>741130007</t>
  </si>
  <si>
    <t>Ukončení vodičů izolovaných s označením a zapojením v rozváděči nebo na přístroji, průřezu žíly do 25 mm2</t>
  </si>
  <si>
    <t>691128418</t>
  </si>
  <si>
    <t>741210001</t>
  </si>
  <si>
    <t>Montáž rozvodnic oceloplechových nebo plastových bez zapojení vodičů běžných, hmotnosti do 20 kg</t>
  </si>
  <si>
    <t>1963265723</t>
  </si>
  <si>
    <t>3571199M</t>
  </si>
  <si>
    <t>rozvodnice zapuštěná RH 72 modulů včetně výzbroje</t>
  </si>
  <si>
    <t>-1080052499</t>
  </si>
  <si>
    <t>3456099M</t>
  </si>
  <si>
    <t>ekvipotenciální svorkovnice MET</t>
  </si>
  <si>
    <t>-1161177166</t>
  </si>
  <si>
    <t>741310101</t>
  </si>
  <si>
    <t>Montáž spínačů jedno nebo dvoupólových polozapuštěných nebo zapuštěných se zapojením vodičů bezšroubové připojení spínačů, řazení 1-jednopólových</t>
  </si>
  <si>
    <t>2004105643</t>
  </si>
  <si>
    <t>34539010</t>
  </si>
  <si>
    <t>přístroj spínače jednopólového, řazení 1, 1So bezšroubové svorky</t>
  </si>
  <si>
    <t>901331317</t>
  </si>
  <si>
    <t>34539059</t>
  </si>
  <si>
    <t>rámeček jednonásobný</t>
  </si>
  <si>
    <t>1929908858</t>
  </si>
  <si>
    <t>34539049</t>
  </si>
  <si>
    <t>kryt spínače jednoduchý</t>
  </si>
  <si>
    <t>817843110</t>
  </si>
  <si>
    <t>741311004</t>
  </si>
  <si>
    <t>Montáž spínačů speciálních se zapojením vodičů čidla pohybu nástěnného</t>
  </si>
  <si>
    <t>983690660</t>
  </si>
  <si>
    <t>4046198M</t>
  </si>
  <si>
    <t>PIR čidlo pohybové stropní</t>
  </si>
  <si>
    <t>2065271563</t>
  </si>
  <si>
    <t>741313001</t>
  </si>
  <si>
    <t>Montáž zásuvek domovních se zapojením vodičů bezšroubové připojení polozapuštěných nebo zapuštěných 10/16 A, provedení 2P + PE</t>
  </si>
  <si>
    <t>107044130</t>
  </si>
  <si>
    <t>34555202</t>
  </si>
  <si>
    <t>zásuvka zápustná jednonásobná chráněná, šroubové svorky</t>
  </si>
  <si>
    <t>-2000569771</t>
  </si>
  <si>
    <t>741320003</t>
  </si>
  <si>
    <t>Montáž pojistek se zapojením vodičů závitových kompletních skleněných</t>
  </si>
  <si>
    <t>-2141690660</t>
  </si>
  <si>
    <t>34523436-1</t>
  </si>
  <si>
    <t>vložka pojistková AgG 20A</t>
  </si>
  <si>
    <t>14605563</t>
  </si>
  <si>
    <t>34523442-1</t>
  </si>
  <si>
    <t>vložka pojistková AgG 32A</t>
  </si>
  <si>
    <t>511809650</t>
  </si>
  <si>
    <t>741320021</t>
  </si>
  <si>
    <t>Montáž pojistek se zapojením vodičů pojistkových částí spodků do 500 V 25 A</t>
  </si>
  <si>
    <t>1332566192</t>
  </si>
  <si>
    <t>741320022</t>
  </si>
  <si>
    <t>Montáž pojistek se zapojením vodičů pojistkových částí spodků do 500 V 63 A</t>
  </si>
  <si>
    <t>676033453</t>
  </si>
  <si>
    <t>3582499M</t>
  </si>
  <si>
    <t xml:space="preserve">spodek pojistkový </t>
  </si>
  <si>
    <t>-1958074193</t>
  </si>
  <si>
    <t>741371002</t>
  </si>
  <si>
    <t>Montáž svítidel zářivkových se zapojením vodičů bytových nebo společenských místností stropních přisazených 1 zdroj s krytem</t>
  </si>
  <si>
    <t>210403878</t>
  </si>
  <si>
    <t>3483399M</t>
  </si>
  <si>
    <t>svítidlo B - sv. LED průmyslové širokozářič 1,2m, 19W 3200lm, 1.4ft WB PC 3200/840</t>
  </si>
  <si>
    <t>-1822424516</t>
  </si>
  <si>
    <t>3483398M</t>
  </si>
  <si>
    <t>svítidlo C - sv. LED průmyslové širokozářič 1,2m, 16W 2600lm, 1.4ft WB PC 2600/840</t>
  </si>
  <si>
    <t>-694102199</t>
  </si>
  <si>
    <t>741372013</t>
  </si>
  <si>
    <t>Montáž svítidel s integrovaným zdrojem LED se zapojením vodičů interiérových přisazených nástěnných reflektorových se samostatným nebo integrovaným pohybovým čidlem</t>
  </si>
  <si>
    <t>1058995900</t>
  </si>
  <si>
    <t>3483599M</t>
  </si>
  <si>
    <t>svítidlo LED reflektor 10W do venkovního prostředí vč. PIR</t>
  </si>
  <si>
    <t>923727939</t>
  </si>
  <si>
    <t>741372061</t>
  </si>
  <si>
    <t>Montáž svítidel s integrovaným zdrojem LED se zapojením vodičů interiérových přisazených stropních hranatých nebo kruhových, plochy do 0,09 m2</t>
  </si>
  <si>
    <t>1116754529</t>
  </si>
  <si>
    <t>741372062</t>
  </si>
  <si>
    <t>Montáž svítidel s integrovaným zdrojem LED se zapojením vodičů interiérových přisazených stropních hranatých nebo kruhových, plochy přes 0,09 do 0,36 m2</t>
  </si>
  <si>
    <t>1990539929</t>
  </si>
  <si>
    <t>3482599M</t>
  </si>
  <si>
    <t>svítidlo F - sv. LED stropní přisazené 26W 3000lm 37cm</t>
  </si>
  <si>
    <t>-1335649043</t>
  </si>
  <si>
    <t>3482598M</t>
  </si>
  <si>
    <t>svítidlo H - sv. LED stropní přisazené 19W 1950lm 19cm</t>
  </si>
  <si>
    <t>-2009886235</t>
  </si>
  <si>
    <t>3482597M</t>
  </si>
  <si>
    <t>svítidlo I - sv. LED stropní přisazené 13W 1450lm 19cm</t>
  </si>
  <si>
    <t>1796217201</t>
  </si>
  <si>
    <t>3482596M</t>
  </si>
  <si>
    <t>svítidlo Q - sv. LED stropní přisazené 50W 5450lm 60x60cm</t>
  </si>
  <si>
    <t>-738069066</t>
  </si>
  <si>
    <t>3482595M</t>
  </si>
  <si>
    <t>svítidlo R - sv. LED stropní přisazené 34W 3850lm 60x60cm</t>
  </si>
  <si>
    <t>817884226</t>
  </si>
  <si>
    <t>3469901M</t>
  </si>
  <si>
    <t>pomocný drobný montážní materiál elektroinstalace</t>
  </si>
  <si>
    <t>-1023131679</t>
  </si>
  <si>
    <t>34199099R</t>
  </si>
  <si>
    <t>Doprava a přesun materiílu pro silnoproud</t>
  </si>
  <si>
    <t>1918183989</t>
  </si>
  <si>
    <t>741410041</t>
  </si>
  <si>
    <t>Montáž uzemňovacího vedení s upevněním, propojením a připojením pomocí svorek v zemi s izolací spojů drátu nebo lana O do 10 mm v městské zástavbě</t>
  </si>
  <si>
    <t>1241151124</t>
  </si>
  <si>
    <t>35441073</t>
  </si>
  <si>
    <t>drát D 10mm FeZn</t>
  </si>
  <si>
    <t>-1685226727</t>
  </si>
  <si>
    <t>100*0,62 'Přepočtené koeficientem množství</t>
  </si>
  <si>
    <t>741420001</t>
  </si>
  <si>
    <t>Montáž hromosvodného vedení svodových drátů nebo lan s podpěrami, O do 10 mm</t>
  </si>
  <si>
    <t>636711977</t>
  </si>
  <si>
    <t>35442141</t>
  </si>
  <si>
    <t>drát D 8mm AlMgSi polotvrdý</t>
  </si>
  <si>
    <t>-1289700970</t>
  </si>
  <si>
    <t>90*0,135 'Přepočtené koeficientem množství</t>
  </si>
  <si>
    <t>35441700</t>
  </si>
  <si>
    <t>podpěra vedení hromosvodu do zdiva na hmoždinku - 6/50mm, nerez</t>
  </si>
  <si>
    <t>-1270682209</t>
  </si>
  <si>
    <t>35441706</t>
  </si>
  <si>
    <t>podpěra vedení hromosvodu na hřebenáče - 120-200/60-100mm, nerez</t>
  </si>
  <si>
    <t>480834566</t>
  </si>
  <si>
    <t>741420021</t>
  </si>
  <si>
    <t>Montáž hromosvodného vedení svorek se 2 šrouby</t>
  </si>
  <si>
    <t>250202064</t>
  </si>
  <si>
    <t>35441885</t>
  </si>
  <si>
    <t>svorka spojovací pro lano D 8-10mm</t>
  </si>
  <si>
    <t>-1425093082</t>
  </si>
  <si>
    <t>35431014</t>
  </si>
  <si>
    <t>svorka uzemnění AlMgSi zkušební, 81mm</t>
  </si>
  <si>
    <t>-1597069715</t>
  </si>
  <si>
    <t>741420022</t>
  </si>
  <si>
    <t>Montáž hromosvodného vedení svorek se 3 a více šrouby</t>
  </si>
  <si>
    <t>573801210</t>
  </si>
  <si>
    <t>35431024</t>
  </si>
  <si>
    <t>svorka uzemnění FeZn křížová pro vodič D 6- 10mm s mezideskou</t>
  </si>
  <si>
    <t>-2139128100</t>
  </si>
  <si>
    <t>741420023</t>
  </si>
  <si>
    <t>Montáž hromosvodného vedení svorek na okapové žlaby</t>
  </si>
  <si>
    <t>1400383502</t>
  </si>
  <si>
    <t>35431039</t>
  </si>
  <si>
    <t>svorka uzemnění AlMgSi na okapové žlaby</t>
  </si>
  <si>
    <t>-470244272</t>
  </si>
  <si>
    <t>741430004</t>
  </si>
  <si>
    <t>Montáž jímacích tyčí délky do 3 m, na střešní hřeben</t>
  </si>
  <si>
    <t>-1140983566</t>
  </si>
  <si>
    <t>3544299M</t>
  </si>
  <si>
    <t>tyč jímací s rovným koncem 0,5m AlMgSi</t>
  </si>
  <si>
    <t>1063022249</t>
  </si>
  <si>
    <t>3544298M</t>
  </si>
  <si>
    <t>tyč jímací s rovným koncem 0,7m AlMgSi</t>
  </si>
  <si>
    <t>1500994445</t>
  </si>
  <si>
    <t>3544297M</t>
  </si>
  <si>
    <t>tyč jímací s rovným koncem 1,0m AlMgSi</t>
  </si>
  <si>
    <t>-1951829554</t>
  </si>
  <si>
    <t>74140099R</t>
  </si>
  <si>
    <t>Antikorozní nátěr spojů hromosvodného vedení</t>
  </si>
  <si>
    <t>-1238749107</t>
  </si>
  <si>
    <t>3469902M</t>
  </si>
  <si>
    <t>pomocný drobný montážní materiál hromosvodu</t>
  </si>
  <si>
    <t>803451960</t>
  </si>
  <si>
    <t>3464199M</t>
  </si>
  <si>
    <t>dobíječ 24V (záloha FVE)</t>
  </si>
  <si>
    <t>836377587</t>
  </si>
  <si>
    <t>34199098R</t>
  </si>
  <si>
    <t>Doprava a přesun materiílu pro hromosvod</t>
  </si>
  <si>
    <t>1839554046</t>
  </si>
  <si>
    <t>74181098R</t>
  </si>
  <si>
    <t>Revize hromosvodu</t>
  </si>
  <si>
    <t>1459581046</t>
  </si>
  <si>
    <t>74181099R</t>
  </si>
  <si>
    <t>Revize elektroinstalace</t>
  </si>
  <si>
    <t>1652986817</t>
  </si>
  <si>
    <t>74199001R</t>
  </si>
  <si>
    <t>Přepojení elektroinstalace pojezdové brány</t>
  </si>
  <si>
    <t>-975156440</t>
  </si>
  <si>
    <t>74199099R</t>
  </si>
  <si>
    <t>Zednické přípomoce - sekání rýh, kapes a prostupů, záhozy rýh</t>
  </si>
  <si>
    <t>1695604375</t>
  </si>
  <si>
    <t>742</t>
  </si>
  <si>
    <t>Elektroinstalace - slaboproud</t>
  </si>
  <si>
    <t>74210099R</t>
  </si>
  <si>
    <t>Montáž skříně rack</t>
  </si>
  <si>
    <t>-1739157517</t>
  </si>
  <si>
    <t>35712010</t>
  </si>
  <si>
    <t>rozvaděč nástěnný jednodílný 19" celoskleněné dveře 15U/500mm</t>
  </si>
  <si>
    <t>1525163048</t>
  </si>
  <si>
    <t>3571299M</t>
  </si>
  <si>
    <t xml:space="preserve">switch 16 portů </t>
  </si>
  <si>
    <t>1345355035</t>
  </si>
  <si>
    <t>742110003</t>
  </si>
  <si>
    <t>Montáž trubek elektroinstalačních plastových ohebných uložených volně na příchytky</t>
  </si>
  <si>
    <t>-1473010309</t>
  </si>
  <si>
    <t>34571051</t>
  </si>
  <si>
    <t>trubka elektroinstalační ohebná EN 500 86-1141 (chránička) D 22,9/28,5mm</t>
  </si>
  <si>
    <t>-424427779</t>
  </si>
  <si>
    <t>400*1,05 'Přepočtené koeficientem množství</t>
  </si>
  <si>
    <t>742110504</t>
  </si>
  <si>
    <t>Montáž krabic elektroinstalačních s víčkem zapuštěných plastových odbočných kruhových</t>
  </si>
  <si>
    <t>1909928582</t>
  </si>
  <si>
    <t>34571457</t>
  </si>
  <si>
    <t>krabice pod omítku PVC odbočná kruhová D 70mm s víčkem</t>
  </si>
  <si>
    <t>1569650001</t>
  </si>
  <si>
    <t>-792784183</t>
  </si>
  <si>
    <t>742124002</t>
  </si>
  <si>
    <t>Montáž kabelů datových FTP, UTP, STP pro vnitřní rozvody do trubky</t>
  </si>
  <si>
    <t>1108136464</t>
  </si>
  <si>
    <t>(170+250)/1,2</t>
  </si>
  <si>
    <t>34121262</t>
  </si>
  <si>
    <t>kabel datový jádro Cu plné plášť PVC (U/UTP) kategorie 5e</t>
  </si>
  <si>
    <t>375996901</t>
  </si>
  <si>
    <t>141,666666666667*1,2 'Přepočtené koeficientem množství</t>
  </si>
  <si>
    <t>34121146</t>
  </si>
  <si>
    <t>kabel sdělovací oheň retardující bezhalogenový stíněný laminovanou Al fólií s příložným CuSn drátem bez funkčnosti při požáru reakce na oheň B2cas1d1a1 jádro Cu plné 100V (SHKFH-R) 2x2x0,8mm2</t>
  </si>
  <si>
    <t>-387414909</t>
  </si>
  <si>
    <t>180302822</t>
  </si>
  <si>
    <t>4046199M</t>
  </si>
  <si>
    <t>PIR čidlo pohybové sběrnicové</t>
  </si>
  <si>
    <t>1322850097</t>
  </si>
  <si>
    <t>4046197M</t>
  </si>
  <si>
    <t>duální detektor PIR+MW</t>
  </si>
  <si>
    <t>-413284153</t>
  </si>
  <si>
    <t>74221099R</t>
  </si>
  <si>
    <t>Montáž magnetického kontaktu</t>
  </si>
  <si>
    <t>1624983205</t>
  </si>
  <si>
    <t>5908198M</t>
  </si>
  <si>
    <t>magnetický dveřní kontakt</t>
  </si>
  <si>
    <t>1669737326</t>
  </si>
  <si>
    <t>5908197M</t>
  </si>
  <si>
    <t>magnetický vratový kontakt</t>
  </si>
  <si>
    <t>-1647621828</t>
  </si>
  <si>
    <t>4046699M</t>
  </si>
  <si>
    <t>vstupní modul sběrnicový 16 vstupů</t>
  </si>
  <si>
    <t>-940944278</t>
  </si>
  <si>
    <t>742210261</t>
  </si>
  <si>
    <t>Montáž světelných nebo zvukových prvků EPS sirény nebo majáku nebo signalizace</t>
  </si>
  <si>
    <t>1258600066</t>
  </si>
  <si>
    <t>5908199M</t>
  </si>
  <si>
    <t>sběrnicová siréna</t>
  </si>
  <si>
    <t>1757122639</t>
  </si>
  <si>
    <t>74222098R</t>
  </si>
  <si>
    <t>Montáž klávesnice</t>
  </si>
  <si>
    <t>-1173238605</t>
  </si>
  <si>
    <t>4046799M</t>
  </si>
  <si>
    <t>klávesnice sběrnicová</t>
  </si>
  <si>
    <t>-574091343</t>
  </si>
  <si>
    <t>74222099R</t>
  </si>
  <si>
    <t xml:space="preserve">Montáž ústředny EZS </t>
  </si>
  <si>
    <t>-1739617063</t>
  </si>
  <si>
    <t>4046299M</t>
  </si>
  <si>
    <t>ústředna EZS s radiovým modulem</t>
  </si>
  <si>
    <t>1314558727</t>
  </si>
  <si>
    <t>4060099M</t>
  </si>
  <si>
    <t>konzoly pro AP</t>
  </si>
  <si>
    <t>-1388242651</t>
  </si>
  <si>
    <t>74224099R</t>
  </si>
  <si>
    <t>připojení venkovních periferií EZS a CCTV</t>
  </si>
  <si>
    <t>1840558555</t>
  </si>
  <si>
    <t>742330044</t>
  </si>
  <si>
    <t>Montáž strukturované kabeláže zásuvek datových pod omítku, do nábytku, do parapetního žlabu nebo podlahové krabice 1 až 6 pozic</t>
  </si>
  <si>
    <t>593020660</t>
  </si>
  <si>
    <t>3745199M</t>
  </si>
  <si>
    <t>datová dvojzásuvka vč. keystone Cat5e</t>
  </si>
  <si>
    <t>-1278679582</t>
  </si>
  <si>
    <t>34299099R</t>
  </si>
  <si>
    <t>Doprava a přesun materiílu pro slaboprou</t>
  </si>
  <si>
    <t>-504296088</t>
  </si>
  <si>
    <t>3469903M</t>
  </si>
  <si>
    <t>pomocný drobný montážní materiál slaboproudu</t>
  </si>
  <si>
    <t>89686251</t>
  </si>
  <si>
    <t>74299098R</t>
  </si>
  <si>
    <t>Oživení slaboproudých systémů</t>
  </si>
  <si>
    <t>1711182800</t>
  </si>
  <si>
    <t>74281099R</t>
  </si>
  <si>
    <t>Revize slaboproudých systémů</t>
  </si>
  <si>
    <t>1751386790</t>
  </si>
  <si>
    <t>460171162</t>
  </si>
  <si>
    <t>Hloubení nezapažených kabelových rýh strojně včetně urovnání dna s přemístěním výkopku do vzdálenosti 3 m od okraje jámy nebo s naložením na dopravní prostředek šířky 35 cm hloubky 70 cm v hornině třídy těžitelnosti I skupiny 3</t>
  </si>
  <si>
    <t>-1698753143</t>
  </si>
  <si>
    <t>460341113</t>
  </si>
  <si>
    <t>Vodorovné přemístění (odvoz) horniny dopravními prostředky včetně složení, bez naložení a rozprostření jakékoliv třídy, na vzdálenost přes 500 do 1000 m</t>
  </si>
  <si>
    <t>1554848474</t>
  </si>
  <si>
    <t>38*0,35*0,2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</si>
  <si>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</si>
  <si>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</si>
  <si>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-999502642</t>
  </si>
  <si>
    <t>2,66*8 'Přepočtené koeficientem množství</t>
  </si>
  <si>
    <t>460361121</t>
  </si>
  <si>
    <t>Poplatek (skládkovné) za uložení zeminy na recyklační skládce zatříděné do Katalogu odpadů pod kódem 17 05 04</t>
  </si>
  <si>
    <t>1316123037</t>
  </si>
  <si>
    <t>2,66*1,9 'Přepočtené koeficientem množství</t>
  </si>
  <si>
    <t>460451152</t>
  </si>
  <si>
    <t>Zásyp kabelových rýh strojně s přemístěním sypaniny ze vzdálenosti do 10 m, s uložením výkopku ve vrstvách včetně zhutnění a urovnání povrchu šířky 35 cm hloubky 50 cm z horniny třídy těžitelnosti I skupiny 3</t>
  </si>
  <si>
    <t>1594539052</t>
  </si>
  <si>
    <t>460661111</t>
  </si>
  <si>
    <t>Kabelové lože z písku včetně podsypu, zhutnění a urovnání povrchu pro kabely nn bez zakrytí, šířky do 35 cm</t>
  </si>
  <si>
    <t>2126935779</t>
  </si>
  <si>
    <t>460661512</t>
  </si>
  <si>
    <t>Kabelové lože z písku včetně podsypu, zhutnění a urovnání povrchu pro kabely nn zakryté plastovou fólií, šířky přes 25 do 50 cm</t>
  </si>
  <si>
    <t>945828005</t>
  </si>
  <si>
    <t>460791213</t>
  </si>
  <si>
    <t>Montáž trubek ochranných uložených volně do rýhy plastových ohebných, vnitřního průměru přes 50 do 90 mm</t>
  </si>
  <si>
    <t>-1326525827</t>
  </si>
  <si>
    <t>50/1,05</t>
  </si>
  <si>
    <t>34571352</t>
  </si>
  <si>
    <t>trubka elektroinstalační ohebná dvouplášťová korugovaná (chránička) D 52/63mm, HDPE+LDPE</t>
  </si>
  <si>
    <t>1048568088</t>
  </si>
  <si>
    <t>460905121</t>
  </si>
  <si>
    <t>Montáž kompaktního plastového pilíře pro rozvod nn samostatného šířky přes 38 do 55 cm (např. SS300, SR322, ER122, RVO)</t>
  </si>
  <si>
    <t>75846763</t>
  </si>
  <si>
    <t>3571189M</t>
  </si>
  <si>
    <t>skříň přípojková smyčková kompaktní pilíř celoplastové provedení výzbroj 3x sada pojistkové spodky nožové velikosti 00 (SS300/NKE1P)</t>
  </si>
  <si>
    <t>1383190444</t>
  </si>
  <si>
    <t>04 - VRN</t>
  </si>
  <si>
    <t>VRN - Vedlejší rozpočtové náklady</t>
  </si>
  <si>
    <t xml:space="preserve">    VRN3 - Zařízení staveniště</t>
  </si>
  <si>
    <t xml:space="preserve">    VRN8 - Přesun stavebních kapacit</t>
  </si>
  <si>
    <t xml:space="preserve">    VRN9 - Ostatní náklady</t>
  </si>
  <si>
    <t>Vedlejší rozpočtové náklady</t>
  </si>
  <si>
    <t>VRN3</t>
  </si>
  <si>
    <t>Zařízení staveniště</t>
  </si>
  <si>
    <t>032103000</t>
  </si>
  <si>
    <t>Náklady na stavební buňky</t>
  </si>
  <si>
    <t>1024</t>
  </si>
  <si>
    <t>-1248480576</t>
  </si>
  <si>
    <t>032803001</t>
  </si>
  <si>
    <t>Ostatní vybavení staveniště - mobilní WC</t>
  </si>
  <si>
    <t>-1786813568</t>
  </si>
  <si>
    <t>033103000</t>
  </si>
  <si>
    <t>Připojení energií</t>
  </si>
  <si>
    <t>-843944959</t>
  </si>
  <si>
    <t>033203000</t>
  </si>
  <si>
    <t>Energie pro zařízení staveniště</t>
  </si>
  <si>
    <t>628861714</t>
  </si>
  <si>
    <t>VRN8</t>
  </si>
  <si>
    <t>Přesun stavebních kapacit</t>
  </si>
  <si>
    <t>081103000</t>
  </si>
  <si>
    <t>Denní doprava pracovníků na pracoviště</t>
  </si>
  <si>
    <t>-790556012</t>
  </si>
  <si>
    <t>VRN9</t>
  </si>
  <si>
    <t>Ostatní náklady</t>
  </si>
  <si>
    <t>094104000</t>
  </si>
  <si>
    <t>Náklady na opatření BOZP</t>
  </si>
  <si>
    <t>997012159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</si>
</sst>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03/2024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Novostavba objektu střelnice Myslivna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Cheb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30. 11. 2024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Martin Řehák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stavební část'!J30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'01 - stavební část'!P144</f>
        <v>0</v>
      </c>
      <c r="AV95" s="127">
        <f>'01 - stavební část'!J33</f>
        <v>0</v>
      </c>
      <c r="AW95" s="127">
        <f>'01 - stavební část'!J34</f>
        <v>0</v>
      </c>
      <c r="AX95" s="127">
        <f>'01 - stavební část'!J35</f>
        <v>0</v>
      </c>
      <c r="AY95" s="127">
        <f>'01 - stavební část'!J36</f>
        <v>0</v>
      </c>
      <c r="AZ95" s="127">
        <f>'01 - stavební část'!F33</f>
        <v>0</v>
      </c>
      <c r="BA95" s="127">
        <f>'01 - stavební část'!F34</f>
        <v>0</v>
      </c>
      <c r="BB95" s="127">
        <f>'01 - stavební část'!F35</f>
        <v>0</v>
      </c>
      <c r="BC95" s="127">
        <f>'01 - stavební část'!F36</f>
        <v>0</v>
      </c>
      <c r="BD95" s="129">
        <f>'01 - stavební část'!F37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7" customFormat="1" ht="16.5" customHeight="1">
      <c r="A96" s="118" t="s">
        <v>79</v>
      </c>
      <c r="B96" s="119"/>
      <c r="C96" s="120"/>
      <c r="D96" s="121" t="s">
        <v>86</v>
      </c>
      <c r="E96" s="121"/>
      <c r="F96" s="121"/>
      <c r="G96" s="121"/>
      <c r="H96" s="121"/>
      <c r="I96" s="122"/>
      <c r="J96" s="121" t="s">
        <v>87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ZTI'!J30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82</v>
      </c>
      <c r="AR96" s="125"/>
      <c r="AS96" s="126">
        <v>0</v>
      </c>
      <c r="AT96" s="127">
        <f>ROUND(SUM(AV96:AW96),2)</f>
        <v>0</v>
      </c>
      <c r="AU96" s="128">
        <f>'02 - ZTI'!P132</f>
        <v>0</v>
      </c>
      <c r="AV96" s="127">
        <f>'02 - ZTI'!J33</f>
        <v>0</v>
      </c>
      <c r="AW96" s="127">
        <f>'02 - ZTI'!J34</f>
        <v>0</v>
      </c>
      <c r="AX96" s="127">
        <f>'02 - ZTI'!J35</f>
        <v>0</v>
      </c>
      <c r="AY96" s="127">
        <f>'02 - ZTI'!J36</f>
        <v>0</v>
      </c>
      <c r="AZ96" s="127">
        <f>'02 - ZTI'!F33</f>
        <v>0</v>
      </c>
      <c r="BA96" s="127">
        <f>'02 - ZTI'!F34</f>
        <v>0</v>
      </c>
      <c r="BB96" s="127">
        <f>'02 - ZTI'!F35</f>
        <v>0</v>
      </c>
      <c r="BC96" s="127">
        <f>'02 - ZTI'!F36</f>
        <v>0</v>
      </c>
      <c r="BD96" s="129">
        <f>'02 - ZTI'!F37</f>
        <v>0</v>
      </c>
      <c r="BE96" s="7"/>
      <c r="BT96" s="130" t="s">
        <v>83</v>
      </c>
      <c r="BV96" s="130" t="s">
        <v>77</v>
      </c>
      <c r="BW96" s="130" t="s">
        <v>88</v>
      </c>
      <c r="BX96" s="130" t="s">
        <v>5</v>
      </c>
      <c r="CL96" s="130" t="s">
        <v>1</v>
      </c>
      <c r="CM96" s="130" t="s">
        <v>85</v>
      </c>
    </row>
    <row r="97" s="7" customFormat="1" ht="16.5" customHeight="1">
      <c r="A97" s="118" t="s">
        <v>79</v>
      </c>
      <c r="B97" s="119"/>
      <c r="C97" s="120"/>
      <c r="D97" s="121" t="s">
        <v>89</v>
      </c>
      <c r="E97" s="121"/>
      <c r="F97" s="121"/>
      <c r="G97" s="121"/>
      <c r="H97" s="121"/>
      <c r="I97" s="122"/>
      <c r="J97" s="121" t="s">
        <v>90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'03.1 - Elektroinstalace -...'!J30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82</v>
      </c>
      <c r="AR97" s="125"/>
      <c r="AS97" s="126">
        <v>0</v>
      </c>
      <c r="AT97" s="127">
        <f>ROUND(SUM(AV97:AW97),2)</f>
        <v>0</v>
      </c>
      <c r="AU97" s="128">
        <f>'03.1 - Elektroinstalace -...'!P121</f>
        <v>0</v>
      </c>
      <c r="AV97" s="127">
        <f>'03.1 - Elektroinstalace -...'!J33</f>
        <v>0</v>
      </c>
      <c r="AW97" s="127">
        <f>'03.1 - Elektroinstalace -...'!J34</f>
        <v>0</v>
      </c>
      <c r="AX97" s="127">
        <f>'03.1 - Elektroinstalace -...'!J35</f>
        <v>0</v>
      </c>
      <c r="AY97" s="127">
        <f>'03.1 - Elektroinstalace -...'!J36</f>
        <v>0</v>
      </c>
      <c r="AZ97" s="127">
        <f>'03.1 - Elektroinstalace -...'!F33</f>
        <v>0</v>
      </c>
      <c r="BA97" s="127">
        <f>'03.1 - Elektroinstalace -...'!F34</f>
        <v>0</v>
      </c>
      <c r="BB97" s="127">
        <f>'03.1 - Elektroinstalace -...'!F35</f>
        <v>0</v>
      </c>
      <c r="BC97" s="127">
        <f>'03.1 - Elektroinstalace -...'!F36</f>
        <v>0</v>
      </c>
      <c r="BD97" s="129">
        <f>'03.1 - Elektroinstalace -...'!F37</f>
        <v>0</v>
      </c>
      <c r="BE97" s="7"/>
      <c r="BT97" s="130" t="s">
        <v>83</v>
      </c>
      <c r="BV97" s="130" t="s">
        <v>77</v>
      </c>
      <c r="BW97" s="130" t="s">
        <v>91</v>
      </c>
      <c r="BX97" s="130" t="s">
        <v>5</v>
      </c>
      <c r="CL97" s="130" t="s">
        <v>1</v>
      </c>
      <c r="CM97" s="130" t="s">
        <v>85</v>
      </c>
    </row>
    <row r="98" s="7" customFormat="1" ht="16.5" customHeight="1">
      <c r="A98" s="118" t="s">
        <v>79</v>
      </c>
      <c r="B98" s="119"/>
      <c r="C98" s="120"/>
      <c r="D98" s="121" t="s">
        <v>92</v>
      </c>
      <c r="E98" s="121"/>
      <c r="F98" s="121"/>
      <c r="G98" s="121"/>
      <c r="H98" s="121"/>
      <c r="I98" s="122"/>
      <c r="J98" s="121" t="s">
        <v>93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'04 - VRN'!J30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82</v>
      </c>
      <c r="AR98" s="125"/>
      <c r="AS98" s="131">
        <v>0</v>
      </c>
      <c r="AT98" s="132">
        <f>ROUND(SUM(AV98:AW98),2)</f>
        <v>0</v>
      </c>
      <c r="AU98" s="133">
        <f>'04 - VRN'!P120</f>
        <v>0</v>
      </c>
      <c r="AV98" s="132">
        <f>'04 - VRN'!J33</f>
        <v>0</v>
      </c>
      <c r="AW98" s="132">
        <f>'04 - VRN'!J34</f>
        <v>0</v>
      </c>
      <c r="AX98" s="132">
        <f>'04 - VRN'!J35</f>
        <v>0</v>
      </c>
      <c r="AY98" s="132">
        <f>'04 - VRN'!J36</f>
        <v>0</v>
      </c>
      <c r="AZ98" s="132">
        <f>'04 - VRN'!F33</f>
        <v>0</v>
      </c>
      <c r="BA98" s="132">
        <f>'04 - VRN'!F34</f>
        <v>0</v>
      </c>
      <c r="BB98" s="132">
        <f>'04 - VRN'!F35</f>
        <v>0</v>
      </c>
      <c r="BC98" s="132">
        <f>'04 - VRN'!F36</f>
        <v>0</v>
      </c>
      <c r="BD98" s="134">
        <f>'04 - VRN'!F37</f>
        <v>0</v>
      </c>
      <c r="BE98" s="7"/>
      <c r="BT98" s="130" t="s">
        <v>83</v>
      </c>
      <c r="BV98" s="130" t="s">
        <v>77</v>
      </c>
      <c r="BW98" s="130" t="s">
        <v>94</v>
      </c>
      <c r="BX98" s="130" t="s">
        <v>5</v>
      </c>
      <c r="CL98" s="130" t="s">
        <v>1</v>
      </c>
      <c r="CM98" s="130" t="s">
        <v>85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xUZbjdIhhmr/4I0r95dJMMETpnsw6a5HA+IUaKM789vIwhFwSp6WhftjbhHVpjrcWc0GkNi2giLXc7OSW9fung==" hashValue="J6vZ+HwXFeVkDELPd4BPQul9+MoM0q1K2wRJupfJlk9NOGkN9e21bRahvGqrpQSuWa5Lw34/4Apo/vSfWFKbtg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část'!C2" display="/"/>
    <hyperlink ref="A96" location="'02 - ZTI'!C2" display="/"/>
    <hyperlink ref="A97" location="'03.1 - Elektroinstalace -...'!C2" display="/"/>
    <hyperlink ref="A98" location="'0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95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Novostavba objektu střelnice Myslivna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30. 11. 2024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ROUND(J144,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ROUND((SUM(BE144:BE817)),  2)</f>
        <v>0</v>
      </c>
      <c r="G33" s="37"/>
      <c r="H33" s="37"/>
      <c r="I33" s="154">
        <v>0.20999999999999999</v>
      </c>
      <c r="J33" s="153">
        <f>ROUND(((SUM(BE144:BE817))*I33),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ROUND((SUM(BF144:BF817)),  2)</f>
        <v>0</v>
      </c>
      <c r="G34" s="37"/>
      <c r="H34" s="37"/>
      <c r="I34" s="154">
        <v>0.12</v>
      </c>
      <c r="J34" s="153">
        <f>ROUND(((SUM(BF144:BF817))*I34),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ROUND((SUM(BG144:BG817)),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ROUND((SUM(BH144:BH817)),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ROUND((SUM(BI144:BI817)),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Novostavba objektu střelnice Myslivna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Cheb</v>
      </c>
      <c r="G89" s="39"/>
      <c r="H89" s="39"/>
      <c r="I89" s="31" t="s">
        <v>22</v>
      </c>
      <c r="J89" s="78" t="str">
        <f>IF(J12="","",J12)</f>
        <v>30. 11. 2024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>Martin Řehák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99</v>
      </c>
      <c r="D94" s="175"/>
      <c r="E94" s="175"/>
      <c r="F94" s="175"/>
      <c r="G94" s="175"/>
      <c r="H94" s="175"/>
      <c r="I94" s="175"/>
      <c r="J94" s="176" t="s">
        <v>100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101</v>
      </c>
      <c r="D96" s="39"/>
      <c r="E96" s="39"/>
      <c r="F96" s="39"/>
      <c r="G96" s="39"/>
      <c r="H96" s="39"/>
      <c r="I96" s="39"/>
      <c r="J96" s="109">
        <f>J144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8"/>
      <c r="C97" s="179"/>
      <c r="D97" s="180" t="s">
        <v>103</v>
      </c>
      <c r="E97" s="181"/>
      <c r="F97" s="181"/>
      <c r="G97" s="181"/>
      <c r="H97" s="181"/>
      <c r="I97" s="181"/>
      <c r="J97" s="182">
        <f>J145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104</v>
      </c>
      <c r="E98" s="187"/>
      <c r="F98" s="187"/>
      <c r="G98" s="187"/>
      <c r="H98" s="187"/>
      <c r="I98" s="187"/>
      <c r="J98" s="188">
        <f>J146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105</v>
      </c>
      <c r="E99" s="187"/>
      <c r="F99" s="187"/>
      <c r="G99" s="187"/>
      <c r="H99" s="187"/>
      <c r="I99" s="187"/>
      <c r="J99" s="188">
        <f>J171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106</v>
      </c>
      <c r="E100" s="187"/>
      <c r="F100" s="187"/>
      <c r="G100" s="187"/>
      <c r="H100" s="187"/>
      <c r="I100" s="187"/>
      <c r="J100" s="188">
        <f>J205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107</v>
      </c>
      <c r="E101" s="187"/>
      <c r="F101" s="187"/>
      <c r="G101" s="187"/>
      <c r="H101" s="187"/>
      <c r="I101" s="187"/>
      <c r="J101" s="188">
        <f>J246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108</v>
      </c>
      <c r="E102" s="187"/>
      <c r="F102" s="187"/>
      <c r="G102" s="187"/>
      <c r="H102" s="187"/>
      <c r="I102" s="187"/>
      <c r="J102" s="188">
        <f>J272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109</v>
      </c>
      <c r="E103" s="187"/>
      <c r="F103" s="187"/>
      <c r="G103" s="187"/>
      <c r="H103" s="187"/>
      <c r="I103" s="187"/>
      <c r="J103" s="188">
        <f>J281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110</v>
      </c>
      <c r="E104" s="187"/>
      <c r="F104" s="187"/>
      <c r="G104" s="187"/>
      <c r="H104" s="187"/>
      <c r="I104" s="187"/>
      <c r="J104" s="188">
        <f>J343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111</v>
      </c>
      <c r="E105" s="187"/>
      <c r="F105" s="187"/>
      <c r="G105" s="187"/>
      <c r="H105" s="187"/>
      <c r="I105" s="187"/>
      <c r="J105" s="188">
        <f>J374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8"/>
      <c r="C106" s="179"/>
      <c r="D106" s="180" t="s">
        <v>112</v>
      </c>
      <c r="E106" s="181"/>
      <c r="F106" s="181"/>
      <c r="G106" s="181"/>
      <c r="H106" s="181"/>
      <c r="I106" s="181"/>
      <c r="J106" s="182">
        <f>J376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4"/>
      <c r="C107" s="185"/>
      <c r="D107" s="186" t="s">
        <v>113</v>
      </c>
      <c r="E107" s="187"/>
      <c r="F107" s="187"/>
      <c r="G107" s="187"/>
      <c r="H107" s="187"/>
      <c r="I107" s="187"/>
      <c r="J107" s="188">
        <f>J377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114</v>
      </c>
      <c r="E108" s="187"/>
      <c r="F108" s="187"/>
      <c r="G108" s="187"/>
      <c r="H108" s="187"/>
      <c r="I108" s="187"/>
      <c r="J108" s="188">
        <f>J390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115</v>
      </c>
      <c r="E109" s="187"/>
      <c r="F109" s="187"/>
      <c r="G109" s="187"/>
      <c r="H109" s="187"/>
      <c r="I109" s="187"/>
      <c r="J109" s="188">
        <f>J428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116</v>
      </c>
      <c r="E110" s="187"/>
      <c r="F110" s="187"/>
      <c r="G110" s="187"/>
      <c r="H110" s="187"/>
      <c r="I110" s="187"/>
      <c r="J110" s="188">
        <f>J442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117</v>
      </c>
      <c r="E111" s="187"/>
      <c r="F111" s="187"/>
      <c r="G111" s="187"/>
      <c r="H111" s="187"/>
      <c r="I111" s="187"/>
      <c r="J111" s="188">
        <f>J454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118</v>
      </c>
      <c r="E112" s="187"/>
      <c r="F112" s="187"/>
      <c r="G112" s="187"/>
      <c r="H112" s="187"/>
      <c r="I112" s="187"/>
      <c r="J112" s="188">
        <f>J544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119</v>
      </c>
      <c r="E113" s="187"/>
      <c r="F113" s="187"/>
      <c r="G113" s="187"/>
      <c r="H113" s="187"/>
      <c r="I113" s="187"/>
      <c r="J113" s="188">
        <f>J569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120</v>
      </c>
      <c r="E114" s="187"/>
      <c r="F114" s="187"/>
      <c r="G114" s="187"/>
      <c r="H114" s="187"/>
      <c r="I114" s="187"/>
      <c r="J114" s="188">
        <f>J645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121</v>
      </c>
      <c r="E115" s="187"/>
      <c r="F115" s="187"/>
      <c r="G115" s="187"/>
      <c r="H115" s="187"/>
      <c r="I115" s="187"/>
      <c r="J115" s="188">
        <f>J657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122</v>
      </c>
      <c r="E116" s="187"/>
      <c r="F116" s="187"/>
      <c r="G116" s="187"/>
      <c r="H116" s="187"/>
      <c r="I116" s="187"/>
      <c r="J116" s="188">
        <f>J715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4"/>
      <c r="C117" s="185"/>
      <c r="D117" s="186" t="s">
        <v>123</v>
      </c>
      <c r="E117" s="187"/>
      <c r="F117" s="187"/>
      <c r="G117" s="187"/>
      <c r="H117" s="187"/>
      <c r="I117" s="187"/>
      <c r="J117" s="188">
        <f>J751</f>
        <v>0</v>
      </c>
      <c r="K117" s="185"/>
      <c r="L117" s="18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4"/>
      <c r="C118" s="185"/>
      <c r="D118" s="186" t="s">
        <v>124</v>
      </c>
      <c r="E118" s="187"/>
      <c r="F118" s="187"/>
      <c r="G118" s="187"/>
      <c r="H118" s="187"/>
      <c r="I118" s="187"/>
      <c r="J118" s="188">
        <f>J757</f>
        <v>0</v>
      </c>
      <c r="K118" s="185"/>
      <c r="L118" s="18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4"/>
      <c r="C119" s="185"/>
      <c r="D119" s="186" t="s">
        <v>125</v>
      </c>
      <c r="E119" s="187"/>
      <c r="F119" s="187"/>
      <c r="G119" s="187"/>
      <c r="H119" s="187"/>
      <c r="I119" s="187"/>
      <c r="J119" s="188">
        <f>J769</f>
        <v>0</v>
      </c>
      <c r="K119" s="185"/>
      <c r="L119" s="18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4"/>
      <c r="C120" s="185"/>
      <c r="D120" s="186" t="s">
        <v>126</v>
      </c>
      <c r="E120" s="187"/>
      <c r="F120" s="187"/>
      <c r="G120" s="187"/>
      <c r="H120" s="187"/>
      <c r="I120" s="187"/>
      <c r="J120" s="188">
        <f>J778</f>
        <v>0</v>
      </c>
      <c r="K120" s="185"/>
      <c r="L120" s="18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4"/>
      <c r="C121" s="185"/>
      <c r="D121" s="186" t="s">
        <v>127</v>
      </c>
      <c r="E121" s="187"/>
      <c r="F121" s="187"/>
      <c r="G121" s="187"/>
      <c r="H121" s="187"/>
      <c r="I121" s="187"/>
      <c r="J121" s="188">
        <f>J788</f>
        <v>0</v>
      </c>
      <c r="K121" s="185"/>
      <c r="L121" s="18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4"/>
      <c r="C122" s="185"/>
      <c r="D122" s="186" t="s">
        <v>128</v>
      </c>
      <c r="E122" s="187"/>
      <c r="F122" s="187"/>
      <c r="G122" s="187"/>
      <c r="H122" s="187"/>
      <c r="I122" s="187"/>
      <c r="J122" s="188">
        <f>J803</f>
        <v>0</v>
      </c>
      <c r="K122" s="185"/>
      <c r="L122" s="18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4"/>
      <c r="C123" s="185"/>
      <c r="D123" s="186" t="s">
        <v>129</v>
      </c>
      <c r="E123" s="187"/>
      <c r="F123" s="187"/>
      <c r="G123" s="187"/>
      <c r="H123" s="187"/>
      <c r="I123" s="187"/>
      <c r="J123" s="188">
        <f>J806</f>
        <v>0</v>
      </c>
      <c r="K123" s="185"/>
      <c r="L123" s="18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4"/>
      <c r="C124" s="185"/>
      <c r="D124" s="186" t="s">
        <v>130</v>
      </c>
      <c r="E124" s="187"/>
      <c r="F124" s="187"/>
      <c r="G124" s="187"/>
      <c r="H124" s="187"/>
      <c r="I124" s="187"/>
      <c r="J124" s="188">
        <f>J810</f>
        <v>0</v>
      </c>
      <c r="K124" s="185"/>
      <c r="L124" s="18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30" s="2" customFormat="1" ht="6.96" customHeight="1">
      <c r="A130" s="37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24.96" customHeight="1">
      <c r="A131" s="37"/>
      <c r="B131" s="38"/>
      <c r="C131" s="22" t="s">
        <v>131</v>
      </c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2" customHeight="1">
      <c r="A133" s="37"/>
      <c r="B133" s="38"/>
      <c r="C133" s="31" t="s">
        <v>16</v>
      </c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6.5" customHeight="1">
      <c r="A134" s="37"/>
      <c r="B134" s="38"/>
      <c r="C134" s="39"/>
      <c r="D134" s="39"/>
      <c r="E134" s="173" t="str">
        <f>E7</f>
        <v>Novostavba objektu střelnice Myslivna</v>
      </c>
      <c r="F134" s="31"/>
      <c r="G134" s="31"/>
      <c r="H134" s="31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2" customHeight="1">
      <c r="A135" s="37"/>
      <c r="B135" s="38"/>
      <c r="C135" s="31" t="s">
        <v>96</v>
      </c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6.5" customHeight="1">
      <c r="A136" s="37"/>
      <c r="B136" s="38"/>
      <c r="C136" s="39"/>
      <c r="D136" s="39"/>
      <c r="E136" s="75" t="str">
        <f>E9</f>
        <v>01 - stavební část</v>
      </c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6.96" customHeight="1">
      <c r="A137" s="37"/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2" customHeight="1">
      <c r="A138" s="37"/>
      <c r="B138" s="38"/>
      <c r="C138" s="31" t="s">
        <v>20</v>
      </c>
      <c r="D138" s="39"/>
      <c r="E138" s="39"/>
      <c r="F138" s="26" t="str">
        <f>F12</f>
        <v>Cheb</v>
      </c>
      <c r="G138" s="39"/>
      <c r="H138" s="39"/>
      <c r="I138" s="31" t="s">
        <v>22</v>
      </c>
      <c r="J138" s="78" t="str">
        <f>IF(J12="","",J12)</f>
        <v>30. 11. 2024</v>
      </c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6.96" customHeight="1">
      <c r="A139" s="37"/>
      <c r="B139" s="38"/>
      <c r="C139" s="39"/>
      <c r="D139" s="39"/>
      <c r="E139" s="39"/>
      <c r="F139" s="39"/>
      <c r="G139" s="39"/>
      <c r="H139" s="39"/>
      <c r="I139" s="39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5.15" customHeight="1">
      <c r="A140" s="37"/>
      <c r="B140" s="38"/>
      <c r="C140" s="31" t="s">
        <v>24</v>
      </c>
      <c r="D140" s="39"/>
      <c r="E140" s="39"/>
      <c r="F140" s="26" t="str">
        <f>E15</f>
        <v xml:space="preserve"> </v>
      </c>
      <c r="G140" s="39"/>
      <c r="H140" s="39"/>
      <c r="I140" s="31" t="s">
        <v>30</v>
      </c>
      <c r="J140" s="35" t="str">
        <f>E21</f>
        <v>Martin Řehák</v>
      </c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15.15" customHeight="1">
      <c r="A141" s="37"/>
      <c r="B141" s="38"/>
      <c r="C141" s="31" t="s">
        <v>28</v>
      </c>
      <c r="D141" s="39"/>
      <c r="E141" s="39"/>
      <c r="F141" s="26" t="str">
        <f>IF(E18="","",E18)</f>
        <v>Vyplň údaj</v>
      </c>
      <c r="G141" s="39"/>
      <c r="H141" s="39"/>
      <c r="I141" s="31" t="s">
        <v>32</v>
      </c>
      <c r="J141" s="35" t="str">
        <f>E24</f>
        <v xml:space="preserve"> </v>
      </c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0.32" customHeight="1">
      <c r="A142" s="37"/>
      <c r="B142" s="38"/>
      <c r="C142" s="39"/>
      <c r="D142" s="39"/>
      <c r="E142" s="39"/>
      <c r="F142" s="39"/>
      <c r="G142" s="39"/>
      <c r="H142" s="39"/>
      <c r="I142" s="39"/>
      <c r="J142" s="39"/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11" customFormat="1" ht="29.28" customHeight="1">
      <c r="A143" s="190"/>
      <c r="B143" s="191"/>
      <c r="C143" s="192" t="s">
        <v>132</v>
      </c>
      <c r="D143" s="193" t="s">
        <v>60</v>
      </c>
      <c r="E143" s="193" t="s">
        <v>56</v>
      </c>
      <c r="F143" s="193" t="s">
        <v>57</v>
      </c>
      <c r="G143" s="193" t="s">
        <v>133</v>
      </c>
      <c r="H143" s="193" t="s">
        <v>134</v>
      </c>
      <c r="I143" s="193" t="s">
        <v>135</v>
      </c>
      <c r="J143" s="194" t="s">
        <v>100</v>
      </c>
      <c r="K143" s="195" t="s">
        <v>136</v>
      </c>
      <c r="L143" s="196"/>
      <c r="M143" s="99" t="s">
        <v>1</v>
      </c>
      <c r="N143" s="100" t="s">
        <v>39</v>
      </c>
      <c r="O143" s="100" t="s">
        <v>137</v>
      </c>
      <c r="P143" s="100" t="s">
        <v>138</v>
      </c>
      <c r="Q143" s="100" t="s">
        <v>139</v>
      </c>
      <c r="R143" s="100" t="s">
        <v>140</v>
      </c>
      <c r="S143" s="100" t="s">
        <v>141</v>
      </c>
      <c r="T143" s="101" t="s">
        <v>142</v>
      </c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/>
    </row>
    <row r="144" s="2" customFormat="1" ht="22.8" customHeight="1">
      <c r="A144" s="37"/>
      <c r="B144" s="38"/>
      <c r="C144" s="106" t="s">
        <v>143</v>
      </c>
      <c r="D144" s="39"/>
      <c r="E144" s="39"/>
      <c r="F144" s="39"/>
      <c r="G144" s="39"/>
      <c r="H144" s="39"/>
      <c r="I144" s="39"/>
      <c r="J144" s="197">
        <f>BK144</f>
        <v>0</v>
      </c>
      <c r="K144" s="39"/>
      <c r="L144" s="43"/>
      <c r="M144" s="102"/>
      <c r="N144" s="198"/>
      <c r="O144" s="103"/>
      <c r="P144" s="199">
        <f>P145+P376</f>
        <v>0</v>
      </c>
      <c r="Q144" s="103"/>
      <c r="R144" s="199">
        <f>R145+R376</f>
        <v>813.98228406940007</v>
      </c>
      <c r="S144" s="103"/>
      <c r="T144" s="200">
        <f>T145+T376</f>
        <v>0.00161896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74</v>
      </c>
      <c r="AU144" s="16" t="s">
        <v>102</v>
      </c>
      <c r="BK144" s="201">
        <f>BK145+BK376</f>
        <v>0</v>
      </c>
    </row>
    <row r="145" s="12" customFormat="1" ht="25.92" customHeight="1">
      <c r="A145" s="12"/>
      <c r="B145" s="202"/>
      <c r="C145" s="203"/>
      <c r="D145" s="204" t="s">
        <v>74</v>
      </c>
      <c r="E145" s="205" t="s">
        <v>144</v>
      </c>
      <c r="F145" s="205" t="s">
        <v>145</v>
      </c>
      <c r="G145" s="203"/>
      <c r="H145" s="203"/>
      <c r="I145" s="206"/>
      <c r="J145" s="207">
        <f>BK145</f>
        <v>0</v>
      </c>
      <c r="K145" s="203"/>
      <c r="L145" s="208"/>
      <c r="M145" s="209"/>
      <c r="N145" s="210"/>
      <c r="O145" s="210"/>
      <c r="P145" s="211">
        <f>P146+P171+P205+P246+P272+P281+P343+P374</f>
        <v>0</v>
      </c>
      <c r="Q145" s="210"/>
      <c r="R145" s="211">
        <f>R146+R171+R205+R246+R272+R281+R343+R374</f>
        <v>776.68036160940005</v>
      </c>
      <c r="S145" s="210"/>
      <c r="T145" s="212">
        <f>T146+T171+T205+T246+T272+T281+T343+T374</f>
        <v>0.00161896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83</v>
      </c>
      <c r="AT145" s="214" t="s">
        <v>74</v>
      </c>
      <c r="AU145" s="214" t="s">
        <v>75</v>
      </c>
      <c r="AY145" s="213" t="s">
        <v>146</v>
      </c>
      <c r="BK145" s="215">
        <f>BK146+BK171+BK205+BK246+BK272+BK281+BK343+BK374</f>
        <v>0</v>
      </c>
    </row>
    <row r="146" s="12" customFormat="1" ht="22.8" customHeight="1">
      <c r="A146" s="12"/>
      <c r="B146" s="202"/>
      <c r="C146" s="203"/>
      <c r="D146" s="204" t="s">
        <v>74</v>
      </c>
      <c r="E146" s="216" t="s">
        <v>83</v>
      </c>
      <c r="F146" s="216" t="s">
        <v>147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SUM(P147:P170)</f>
        <v>0</v>
      </c>
      <c r="Q146" s="210"/>
      <c r="R146" s="211">
        <f>SUM(R147:R170)</f>
        <v>0.011560000000000001</v>
      </c>
      <c r="S146" s="210"/>
      <c r="T146" s="212">
        <f>SUM(T147:T170)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83</v>
      </c>
      <c r="AT146" s="214" t="s">
        <v>74</v>
      </c>
      <c r="AU146" s="214" t="s">
        <v>83</v>
      </c>
      <c r="AY146" s="213" t="s">
        <v>146</v>
      </c>
      <c r="BK146" s="215">
        <f>SUM(BK147:BK170)</f>
        <v>0</v>
      </c>
    </row>
    <row r="147" s="2" customFormat="1" ht="24.15" customHeight="1">
      <c r="A147" s="37"/>
      <c r="B147" s="38"/>
      <c r="C147" s="218" t="s">
        <v>83</v>
      </c>
      <c r="D147" s="218" t="s">
        <v>148</v>
      </c>
      <c r="E147" s="219" t="s">
        <v>149</v>
      </c>
      <c r="F147" s="220" t="s">
        <v>150</v>
      </c>
      <c r="G147" s="221" t="s">
        <v>151</v>
      </c>
      <c r="H147" s="222">
        <v>594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40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152</v>
      </c>
      <c r="AT147" s="230" t="s">
        <v>148</v>
      </c>
      <c r="AU147" s="230" t="s">
        <v>85</v>
      </c>
      <c r="AY147" s="16" t="s">
        <v>146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83</v>
      </c>
      <c r="BK147" s="231">
        <f>ROUND(I147*H147,2)</f>
        <v>0</v>
      </c>
      <c r="BL147" s="16" t="s">
        <v>152</v>
      </c>
      <c r="BM147" s="230" t="s">
        <v>153</v>
      </c>
    </row>
    <row r="148" s="13" customFormat="1">
      <c r="A148" s="13"/>
      <c r="B148" s="232"/>
      <c r="C148" s="233"/>
      <c r="D148" s="234" t="s">
        <v>154</v>
      </c>
      <c r="E148" s="235" t="s">
        <v>1</v>
      </c>
      <c r="F148" s="236" t="s">
        <v>155</v>
      </c>
      <c r="G148" s="233"/>
      <c r="H148" s="237">
        <v>594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154</v>
      </c>
      <c r="AU148" s="243" t="s">
        <v>85</v>
      </c>
      <c r="AV148" s="13" t="s">
        <v>85</v>
      </c>
      <c r="AW148" s="13" t="s">
        <v>156</v>
      </c>
      <c r="AX148" s="13" t="s">
        <v>83</v>
      </c>
      <c r="AY148" s="243" t="s">
        <v>146</v>
      </c>
    </row>
    <row r="149" s="2" customFormat="1" ht="44.25" customHeight="1">
      <c r="A149" s="37"/>
      <c r="B149" s="38"/>
      <c r="C149" s="218" t="s">
        <v>85</v>
      </c>
      <c r="D149" s="218" t="s">
        <v>148</v>
      </c>
      <c r="E149" s="219" t="s">
        <v>157</v>
      </c>
      <c r="F149" s="220" t="s">
        <v>158</v>
      </c>
      <c r="G149" s="221" t="s">
        <v>159</v>
      </c>
      <c r="H149" s="222">
        <v>53.460000000000001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40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152</v>
      </c>
      <c r="AT149" s="230" t="s">
        <v>148</v>
      </c>
      <c r="AU149" s="230" t="s">
        <v>85</v>
      </c>
      <c r="AY149" s="16" t="s">
        <v>146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83</v>
      </c>
      <c r="BK149" s="231">
        <f>ROUND(I149*H149,2)</f>
        <v>0</v>
      </c>
      <c r="BL149" s="16" t="s">
        <v>152</v>
      </c>
      <c r="BM149" s="230" t="s">
        <v>160</v>
      </c>
    </row>
    <row r="150" s="13" customFormat="1">
      <c r="A150" s="13"/>
      <c r="B150" s="232"/>
      <c r="C150" s="233"/>
      <c r="D150" s="234" t="s">
        <v>154</v>
      </c>
      <c r="E150" s="235" t="s">
        <v>1</v>
      </c>
      <c r="F150" s="236" t="s">
        <v>161</v>
      </c>
      <c r="G150" s="233"/>
      <c r="H150" s="237">
        <v>53.460000000000001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154</v>
      </c>
      <c r="AU150" s="243" t="s">
        <v>85</v>
      </c>
      <c r="AV150" s="13" t="s">
        <v>85</v>
      </c>
      <c r="AW150" s="13" t="s">
        <v>156</v>
      </c>
      <c r="AX150" s="13" t="s">
        <v>83</v>
      </c>
      <c r="AY150" s="243" t="s">
        <v>146</v>
      </c>
    </row>
    <row r="151" s="2" customFormat="1" ht="37.8" customHeight="1">
      <c r="A151" s="37"/>
      <c r="B151" s="38"/>
      <c r="C151" s="218" t="s">
        <v>162</v>
      </c>
      <c r="D151" s="218" t="s">
        <v>148</v>
      </c>
      <c r="E151" s="219" t="s">
        <v>163</v>
      </c>
      <c r="F151" s="220" t="s">
        <v>164</v>
      </c>
      <c r="G151" s="221" t="s">
        <v>159</v>
      </c>
      <c r="H151" s="222">
        <v>2.3399999999999999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40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152</v>
      </c>
      <c r="AT151" s="230" t="s">
        <v>148</v>
      </c>
      <c r="AU151" s="230" t="s">
        <v>85</v>
      </c>
      <c r="AY151" s="16" t="s">
        <v>146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83</v>
      </c>
      <c r="BK151" s="231">
        <f>ROUND(I151*H151,2)</f>
        <v>0</v>
      </c>
      <c r="BL151" s="16" t="s">
        <v>152</v>
      </c>
      <c r="BM151" s="230" t="s">
        <v>165</v>
      </c>
    </row>
    <row r="152" s="13" customFormat="1">
      <c r="A152" s="13"/>
      <c r="B152" s="232"/>
      <c r="C152" s="233"/>
      <c r="D152" s="234" t="s">
        <v>154</v>
      </c>
      <c r="E152" s="235" t="s">
        <v>1</v>
      </c>
      <c r="F152" s="236" t="s">
        <v>166</v>
      </c>
      <c r="G152" s="233"/>
      <c r="H152" s="237">
        <v>2.3399999999999999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154</v>
      </c>
      <c r="AU152" s="243" t="s">
        <v>85</v>
      </c>
      <c r="AV152" s="13" t="s">
        <v>85</v>
      </c>
      <c r="AW152" s="13" t="s">
        <v>156</v>
      </c>
      <c r="AX152" s="13" t="s">
        <v>83</v>
      </c>
      <c r="AY152" s="243" t="s">
        <v>146</v>
      </c>
    </row>
    <row r="153" s="2" customFormat="1" ht="62.7" customHeight="1">
      <c r="A153" s="37"/>
      <c r="B153" s="38"/>
      <c r="C153" s="218" t="s">
        <v>152</v>
      </c>
      <c r="D153" s="218" t="s">
        <v>148</v>
      </c>
      <c r="E153" s="219" t="s">
        <v>167</v>
      </c>
      <c r="F153" s="220" t="s">
        <v>168</v>
      </c>
      <c r="G153" s="221" t="s">
        <v>159</v>
      </c>
      <c r="H153" s="222">
        <v>115.59999999999999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40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152</v>
      </c>
      <c r="AT153" s="230" t="s">
        <v>148</v>
      </c>
      <c r="AU153" s="230" t="s">
        <v>85</v>
      </c>
      <c r="AY153" s="16" t="s">
        <v>146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83</v>
      </c>
      <c r="BK153" s="231">
        <f>ROUND(I153*H153,2)</f>
        <v>0</v>
      </c>
      <c r="BL153" s="16" t="s">
        <v>152</v>
      </c>
      <c r="BM153" s="230" t="s">
        <v>169</v>
      </c>
    </row>
    <row r="154" s="13" customFormat="1">
      <c r="A154" s="13"/>
      <c r="B154" s="232"/>
      <c r="C154" s="233"/>
      <c r="D154" s="234" t="s">
        <v>154</v>
      </c>
      <c r="E154" s="235" t="s">
        <v>1</v>
      </c>
      <c r="F154" s="236" t="s">
        <v>170</v>
      </c>
      <c r="G154" s="233"/>
      <c r="H154" s="237">
        <v>115.59999999999999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154</v>
      </c>
      <c r="AU154" s="243" t="s">
        <v>85</v>
      </c>
      <c r="AV154" s="13" t="s">
        <v>85</v>
      </c>
      <c r="AW154" s="13" t="s">
        <v>156</v>
      </c>
      <c r="AX154" s="13" t="s">
        <v>75</v>
      </c>
      <c r="AY154" s="243" t="s">
        <v>146</v>
      </c>
    </row>
    <row r="155" s="2" customFormat="1" ht="62.7" customHeight="1">
      <c r="A155" s="37"/>
      <c r="B155" s="38"/>
      <c r="C155" s="218" t="s">
        <v>171</v>
      </c>
      <c r="D155" s="218" t="s">
        <v>148</v>
      </c>
      <c r="E155" s="219" t="s">
        <v>172</v>
      </c>
      <c r="F155" s="220" t="s">
        <v>173</v>
      </c>
      <c r="G155" s="221" t="s">
        <v>159</v>
      </c>
      <c r="H155" s="222">
        <v>55.799999999999997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40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152</v>
      </c>
      <c r="AT155" s="230" t="s">
        <v>148</v>
      </c>
      <c r="AU155" s="230" t="s">
        <v>85</v>
      </c>
      <c r="AY155" s="16" t="s">
        <v>146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83</v>
      </c>
      <c r="BK155" s="231">
        <f>ROUND(I155*H155,2)</f>
        <v>0</v>
      </c>
      <c r="BL155" s="16" t="s">
        <v>152</v>
      </c>
      <c r="BM155" s="230" t="s">
        <v>174</v>
      </c>
    </row>
    <row r="156" s="13" customFormat="1">
      <c r="A156" s="13"/>
      <c r="B156" s="232"/>
      <c r="C156" s="233"/>
      <c r="D156" s="234" t="s">
        <v>154</v>
      </c>
      <c r="E156" s="235" t="s">
        <v>1</v>
      </c>
      <c r="F156" s="236" t="s">
        <v>175</v>
      </c>
      <c r="G156" s="233"/>
      <c r="H156" s="237">
        <v>55.799999999999997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154</v>
      </c>
      <c r="AU156" s="243" t="s">
        <v>85</v>
      </c>
      <c r="AV156" s="13" t="s">
        <v>85</v>
      </c>
      <c r="AW156" s="13" t="s">
        <v>156</v>
      </c>
      <c r="AX156" s="13" t="s">
        <v>83</v>
      </c>
      <c r="AY156" s="243" t="s">
        <v>146</v>
      </c>
    </row>
    <row r="157" s="2" customFormat="1" ht="44.25" customHeight="1">
      <c r="A157" s="37"/>
      <c r="B157" s="38"/>
      <c r="C157" s="218" t="s">
        <v>176</v>
      </c>
      <c r="D157" s="218" t="s">
        <v>148</v>
      </c>
      <c r="E157" s="219" t="s">
        <v>177</v>
      </c>
      <c r="F157" s="220" t="s">
        <v>178</v>
      </c>
      <c r="G157" s="221" t="s">
        <v>159</v>
      </c>
      <c r="H157" s="222">
        <v>57.799999999999997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40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152</v>
      </c>
      <c r="AT157" s="230" t="s">
        <v>148</v>
      </c>
      <c r="AU157" s="230" t="s">
        <v>85</v>
      </c>
      <c r="AY157" s="16" t="s">
        <v>146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83</v>
      </c>
      <c r="BK157" s="231">
        <f>ROUND(I157*H157,2)</f>
        <v>0</v>
      </c>
      <c r="BL157" s="16" t="s">
        <v>152</v>
      </c>
      <c r="BM157" s="230" t="s">
        <v>179</v>
      </c>
    </row>
    <row r="158" s="13" customFormat="1">
      <c r="A158" s="13"/>
      <c r="B158" s="232"/>
      <c r="C158" s="233"/>
      <c r="D158" s="234" t="s">
        <v>154</v>
      </c>
      <c r="E158" s="235" t="s">
        <v>1</v>
      </c>
      <c r="F158" s="236" t="s">
        <v>180</v>
      </c>
      <c r="G158" s="233"/>
      <c r="H158" s="237">
        <v>57.799999999999997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154</v>
      </c>
      <c r="AU158" s="243" t="s">
        <v>85</v>
      </c>
      <c r="AV158" s="13" t="s">
        <v>85</v>
      </c>
      <c r="AW158" s="13" t="s">
        <v>156</v>
      </c>
      <c r="AX158" s="13" t="s">
        <v>75</v>
      </c>
      <c r="AY158" s="243" t="s">
        <v>146</v>
      </c>
    </row>
    <row r="159" s="2" customFormat="1" ht="44.25" customHeight="1">
      <c r="A159" s="37"/>
      <c r="B159" s="38"/>
      <c r="C159" s="218" t="s">
        <v>181</v>
      </c>
      <c r="D159" s="218" t="s">
        <v>148</v>
      </c>
      <c r="E159" s="219" t="s">
        <v>182</v>
      </c>
      <c r="F159" s="220" t="s">
        <v>183</v>
      </c>
      <c r="G159" s="221" t="s">
        <v>184</v>
      </c>
      <c r="H159" s="222">
        <v>106.02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40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152</v>
      </c>
      <c r="AT159" s="230" t="s">
        <v>148</v>
      </c>
      <c r="AU159" s="230" t="s">
        <v>85</v>
      </c>
      <c r="AY159" s="16" t="s">
        <v>146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83</v>
      </c>
      <c r="BK159" s="231">
        <f>ROUND(I159*H159,2)</f>
        <v>0</v>
      </c>
      <c r="BL159" s="16" t="s">
        <v>152</v>
      </c>
      <c r="BM159" s="230" t="s">
        <v>185</v>
      </c>
    </row>
    <row r="160" s="13" customFormat="1">
      <c r="A160" s="13"/>
      <c r="B160" s="232"/>
      <c r="C160" s="233"/>
      <c r="D160" s="234" t="s">
        <v>154</v>
      </c>
      <c r="E160" s="233"/>
      <c r="F160" s="236" t="s">
        <v>186</v>
      </c>
      <c r="G160" s="233"/>
      <c r="H160" s="237">
        <v>106.02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154</v>
      </c>
      <c r="AU160" s="243" t="s">
        <v>85</v>
      </c>
      <c r="AV160" s="13" t="s">
        <v>85</v>
      </c>
      <c r="AW160" s="13" t="s">
        <v>4</v>
      </c>
      <c r="AX160" s="13" t="s">
        <v>83</v>
      </c>
      <c r="AY160" s="243" t="s">
        <v>146</v>
      </c>
    </row>
    <row r="161" s="2" customFormat="1" ht="37.8" customHeight="1">
      <c r="A161" s="37"/>
      <c r="B161" s="38"/>
      <c r="C161" s="218" t="s">
        <v>187</v>
      </c>
      <c r="D161" s="218" t="s">
        <v>148</v>
      </c>
      <c r="E161" s="219" t="s">
        <v>188</v>
      </c>
      <c r="F161" s="220" t="s">
        <v>189</v>
      </c>
      <c r="G161" s="221" t="s">
        <v>151</v>
      </c>
      <c r="H161" s="222">
        <v>578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40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152</v>
      </c>
      <c r="AT161" s="230" t="s">
        <v>148</v>
      </c>
      <c r="AU161" s="230" t="s">
        <v>85</v>
      </c>
      <c r="AY161" s="16" t="s">
        <v>146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83</v>
      </c>
      <c r="BK161" s="231">
        <f>ROUND(I161*H161,2)</f>
        <v>0</v>
      </c>
      <c r="BL161" s="16" t="s">
        <v>152</v>
      </c>
      <c r="BM161" s="230" t="s">
        <v>190</v>
      </c>
    </row>
    <row r="162" s="2" customFormat="1" ht="37.8" customHeight="1">
      <c r="A162" s="37"/>
      <c r="B162" s="38"/>
      <c r="C162" s="218" t="s">
        <v>191</v>
      </c>
      <c r="D162" s="218" t="s">
        <v>148</v>
      </c>
      <c r="E162" s="219" t="s">
        <v>192</v>
      </c>
      <c r="F162" s="220" t="s">
        <v>193</v>
      </c>
      <c r="G162" s="221" t="s">
        <v>151</v>
      </c>
      <c r="H162" s="222">
        <v>578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40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152</v>
      </c>
      <c r="AT162" s="230" t="s">
        <v>148</v>
      </c>
      <c r="AU162" s="230" t="s">
        <v>85</v>
      </c>
      <c r="AY162" s="16" t="s">
        <v>146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83</v>
      </c>
      <c r="BK162" s="231">
        <f>ROUND(I162*H162,2)</f>
        <v>0</v>
      </c>
      <c r="BL162" s="16" t="s">
        <v>152</v>
      </c>
      <c r="BM162" s="230" t="s">
        <v>194</v>
      </c>
    </row>
    <row r="163" s="2" customFormat="1" ht="16.5" customHeight="1">
      <c r="A163" s="37"/>
      <c r="B163" s="38"/>
      <c r="C163" s="244" t="s">
        <v>195</v>
      </c>
      <c r="D163" s="244" t="s">
        <v>196</v>
      </c>
      <c r="E163" s="245" t="s">
        <v>197</v>
      </c>
      <c r="F163" s="246" t="s">
        <v>198</v>
      </c>
      <c r="G163" s="247" t="s">
        <v>199</v>
      </c>
      <c r="H163" s="248">
        <v>11.560000000000001</v>
      </c>
      <c r="I163" s="249"/>
      <c r="J163" s="250">
        <f>ROUND(I163*H163,2)</f>
        <v>0</v>
      </c>
      <c r="K163" s="251"/>
      <c r="L163" s="252"/>
      <c r="M163" s="253" t="s">
        <v>1</v>
      </c>
      <c r="N163" s="254" t="s">
        <v>40</v>
      </c>
      <c r="O163" s="90"/>
      <c r="P163" s="228">
        <f>O163*H163</f>
        <v>0</v>
      </c>
      <c r="Q163" s="228">
        <v>0.001</v>
      </c>
      <c r="R163" s="228">
        <f>Q163*H163</f>
        <v>0.011560000000000001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187</v>
      </c>
      <c r="AT163" s="230" t="s">
        <v>196</v>
      </c>
      <c r="AU163" s="230" t="s">
        <v>85</v>
      </c>
      <c r="AY163" s="16" t="s">
        <v>146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83</v>
      </c>
      <c r="BK163" s="231">
        <f>ROUND(I163*H163,2)</f>
        <v>0</v>
      </c>
      <c r="BL163" s="16" t="s">
        <v>152</v>
      </c>
      <c r="BM163" s="230" t="s">
        <v>200</v>
      </c>
    </row>
    <row r="164" s="13" customFormat="1">
      <c r="A164" s="13"/>
      <c r="B164" s="232"/>
      <c r="C164" s="233"/>
      <c r="D164" s="234" t="s">
        <v>154</v>
      </c>
      <c r="E164" s="233"/>
      <c r="F164" s="236" t="s">
        <v>201</v>
      </c>
      <c r="G164" s="233"/>
      <c r="H164" s="237">
        <v>11.560000000000001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154</v>
      </c>
      <c r="AU164" s="243" t="s">
        <v>85</v>
      </c>
      <c r="AV164" s="13" t="s">
        <v>85</v>
      </c>
      <c r="AW164" s="13" t="s">
        <v>4</v>
      </c>
      <c r="AX164" s="13" t="s">
        <v>83</v>
      </c>
      <c r="AY164" s="243" t="s">
        <v>146</v>
      </c>
    </row>
    <row r="165" s="2" customFormat="1" ht="33" customHeight="1">
      <c r="A165" s="37"/>
      <c r="B165" s="38"/>
      <c r="C165" s="218" t="s">
        <v>202</v>
      </c>
      <c r="D165" s="218" t="s">
        <v>148</v>
      </c>
      <c r="E165" s="219" t="s">
        <v>203</v>
      </c>
      <c r="F165" s="220" t="s">
        <v>204</v>
      </c>
      <c r="G165" s="221" t="s">
        <v>151</v>
      </c>
      <c r="H165" s="222">
        <v>202.22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40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152</v>
      </c>
      <c r="AT165" s="230" t="s">
        <v>148</v>
      </c>
      <c r="AU165" s="230" t="s">
        <v>85</v>
      </c>
      <c r="AY165" s="16" t="s">
        <v>146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83</v>
      </c>
      <c r="BK165" s="231">
        <f>ROUND(I165*H165,2)</f>
        <v>0</v>
      </c>
      <c r="BL165" s="16" t="s">
        <v>152</v>
      </c>
      <c r="BM165" s="230" t="s">
        <v>205</v>
      </c>
    </row>
    <row r="166" s="13" customFormat="1">
      <c r="A166" s="13"/>
      <c r="B166" s="232"/>
      <c r="C166" s="233"/>
      <c r="D166" s="234" t="s">
        <v>154</v>
      </c>
      <c r="E166" s="235" t="s">
        <v>1</v>
      </c>
      <c r="F166" s="236" t="s">
        <v>206</v>
      </c>
      <c r="G166" s="233"/>
      <c r="H166" s="237">
        <v>202.22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154</v>
      </c>
      <c r="AU166" s="243" t="s">
        <v>85</v>
      </c>
      <c r="AV166" s="13" t="s">
        <v>85</v>
      </c>
      <c r="AW166" s="13" t="s">
        <v>156</v>
      </c>
      <c r="AX166" s="13" t="s">
        <v>83</v>
      </c>
      <c r="AY166" s="243" t="s">
        <v>146</v>
      </c>
    </row>
    <row r="167" s="2" customFormat="1" ht="33" customHeight="1">
      <c r="A167" s="37"/>
      <c r="B167" s="38"/>
      <c r="C167" s="218" t="s">
        <v>8</v>
      </c>
      <c r="D167" s="218" t="s">
        <v>148</v>
      </c>
      <c r="E167" s="219" t="s">
        <v>207</v>
      </c>
      <c r="F167" s="220" t="s">
        <v>208</v>
      </c>
      <c r="G167" s="221" t="s">
        <v>151</v>
      </c>
      <c r="H167" s="222">
        <v>578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40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152</v>
      </c>
      <c r="AT167" s="230" t="s">
        <v>148</v>
      </c>
      <c r="AU167" s="230" t="s">
        <v>85</v>
      </c>
      <c r="AY167" s="16" t="s">
        <v>146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83</v>
      </c>
      <c r="BK167" s="231">
        <f>ROUND(I167*H167,2)</f>
        <v>0</v>
      </c>
      <c r="BL167" s="16" t="s">
        <v>152</v>
      </c>
      <c r="BM167" s="230" t="s">
        <v>209</v>
      </c>
    </row>
    <row r="168" s="13" customFormat="1">
      <c r="A168" s="13"/>
      <c r="B168" s="232"/>
      <c r="C168" s="233"/>
      <c r="D168" s="234" t="s">
        <v>154</v>
      </c>
      <c r="E168" s="235" t="s">
        <v>1</v>
      </c>
      <c r="F168" s="236" t="s">
        <v>210</v>
      </c>
      <c r="G168" s="233"/>
      <c r="H168" s="237">
        <v>578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154</v>
      </c>
      <c r="AU168" s="243" t="s">
        <v>85</v>
      </c>
      <c r="AV168" s="13" t="s">
        <v>85</v>
      </c>
      <c r="AW168" s="13" t="s">
        <v>156</v>
      </c>
      <c r="AX168" s="13" t="s">
        <v>75</v>
      </c>
      <c r="AY168" s="243" t="s">
        <v>146</v>
      </c>
    </row>
    <row r="169" s="2" customFormat="1" ht="49.05" customHeight="1">
      <c r="A169" s="37"/>
      <c r="B169" s="38"/>
      <c r="C169" s="218" t="s">
        <v>211</v>
      </c>
      <c r="D169" s="218" t="s">
        <v>148</v>
      </c>
      <c r="E169" s="219" t="s">
        <v>212</v>
      </c>
      <c r="F169" s="220" t="s">
        <v>213</v>
      </c>
      <c r="G169" s="221" t="s">
        <v>151</v>
      </c>
      <c r="H169" s="222">
        <v>578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40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152</v>
      </c>
      <c r="AT169" s="230" t="s">
        <v>148</v>
      </c>
      <c r="AU169" s="230" t="s">
        <v>85</v>
      </c>
      <c r="AY169" s="16" t="s">
        <v>146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83</v>
      </c>
      <c r="BK169" s="231">
        <f>ROUND(I169*H169,2)</f>
        <v>0</v>
      </c>
      <c r="BL169" s="16" t="s">
        <v>152</v>
      </c>
      <c r="BM169" s="230" t="s">
        <v>214</v>
      </c>
    </row>
    <row r="170" s="2" customFormat="1" ht="33" customHeight="1">
      <c r="A170" s="37"/>
      <c r="B170" s="38"/>
      <c r="C170" s="218" t="s">
        <v>215</v>
      </c>
      <c r="D170" s="218" t="s">
        <v>148</v>
      </c>
      <c r="E170" s="219" t="s">
        <v>216</v>
      </c>
      <c r="F170" s="220" t="s">
        <v>217</v>
      </c>
      <c r="G170" s="221" t="s">
        <v>151</v>
      </c>
      <c r="H170" s="222">
        <v>578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40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152</v>
      </c>
      <c r="AT170" s="230" t="s">
        <v>148</v>
      </c>
      <c r="AU170" s="230" t="s">
        <v>85</v>
      </c>
      <c r="AY170" s="16" t="s">
        <v>146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83</v>
      </c>
      <c r="BK170" s="231">
        <f>ROUND(I170*H170,2)</f>
        <v>0</v>
      </c>
      <c r="BL170" s="16" t="s">
        <v>152</v>
      </c>
      <c r="BM170" s="230" t="s">
        <v>218</v>
      </c>
    </row>
    <row r="171" s="12" customFormat="1" ht="22.8" customHeight="1">
      <c r="A171" s="12"/>
      <c r="B171" s="202"/>
      <c r="C171" s="203"/>
      <c r="D171" s="204" t="s">
        <v>74</v>
      </c>
      <c r="E171" s="216" t="s">
        <v>85</v>
      </c>
      <c r="F171" s="216" t="s">
        <v>219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SUM(P172:P204)</f>
        <v>0</v>
      </c>
      <c r="Q171" s="210"/>
      <c r="R171" s="211">
        <f>SUM(R172:R204)</f>
        <v>536.75030791799998</v>
      </c>
      <c r="S171" s="210"/>
      <c r="T171" s="212">
        <f>SUM(T172:T204)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83</v>
      </c>
      <c r="AT171" s="214" t="s">
        <v>74</v>
      </c>
      <c r="AU171" s="214" t="s">
        <v>83</v>
      </c>
      <c r="AY171" s="213" t="s">
        <v>146</v>
      </c>
      <c r="BK171" s="215">
        <f>SUM(BK172:BK204)</f>
        <v>0</v>
      </c>
    </row>
    <row r="172" s="2" customFormat="1" ht="24.15" customHeight="1">
      <c r="A172" s="37"/>
      <c r="B172" s="38"/>
      <c r="C172" s="218" t="s">
        <v>220</v>
      </c>
      <c r="D172" s="218" t="s">
        <v>148</v>
      </c>
      <c r="E172" s="219" t="s">
        <v>221</v>
      </c>
      <c r="F172" s="220" t="s">
        <v>222</v>
      </c>
      <c r="G172" s="221" t="s">
        <v>159</v>
      </c>
      <c r="H172" s="222">
        <v>131.00899999999999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40</v>
      </c>
      <c r="O172" s="90"/>
      <c r="P172" s="228">
        <f>O172*H172</f>
        <v>0</v>
      </c>
      <c r="Q172" s="228">
        <v>2.1600000000000001</v>
      </c>
      <c r="R172" s="228">
        <f>Q172*H172</f>
        <v>282.97944000000001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152</v>
      </c>
      <c r="AT172" s="230" t="s">
        <v>148</v>
      </c>
      <c r="AU172" s="230" t="s">
        <v>85</v>
      </c>
      <c r="AY172" s="16" t="s">
        <v>146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83</v>
      </c>
      <c r="BK172" s="231">
        <f>ROUND(I172*H172,2)</f>
        <v>0</v>
      </c>
      <c r="BL172" s="16" t="s">
        <v>152</v>
      </c>
      <c r="BM172" s="230" t="s">
        <v>223</v>
      </c>
    </row>
    <row r="173" s="13" customFormat="1">
      <c r="A173" s="13"/>
      <c r="B173" s="232"/>
      <c r="C173" s="233"/>
      <c r="D173" s="234" t="s">
        <v>154</v>
      </c>
      <c r="E173" s="235" t="s">
        <v>1</v>
      </c>
      <c r="F173" s="236" t="s">
        <v>224</v>
      </c>
      <c r="G173" s="233"/>
      <c r="H173" s="237">
        <v>96.272999999999996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154</v>
      </c>
      <c r="AU173" s="243" t="s">
        <v>85</v>
      </c>
      <c r="AV173" s="13" t="s">
        <v>85</v>
      </c>
      <c r="AW173" s="13" t="s">
        <v>156</v>
      </c>
      <c r="AX173" s="13" t="s">
        <v>75</v>
      </c>
      <c r="AY173" s="243" t="s">
        <v>146</v>
      </c>
    </row>
    <row r="174" s="13" customFormat="1">
      <c r="A174" s="13"/>
      <c r="B174" s="232"/>
      <c r="C174" s="233"/>
      <c r="D174" s="234" t="s">
        <v>154</v>
      </c>
      <c r="E174" s="235" t="s">
        <v>1</v>
      </c>
      <c r="F174" s="236" t="s">
        <v>225</v>
      </c>
      <c r="G174" s="233"/>
      <c r="H174" s="237">
        <v>15.926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154</v>
      </c>
      <c r="AU174" s="243" t="s">
        <v>85</v>
      </c>
      <c r="AV174" s="13" t="s">
        <v>85</v>
      </c>
      <c r="AW174" s="13" t="s">
        <v>156</v>
      </c>
      <c r="AX174" s="13" t="s">
        <v>75</v>
      </c>
      <c r="AY174" s="243" t="s">
        <v>146</v>
      </c>
    </row>
    <row r="175" s="13" customFormat="1">
      <c r="A175" s="13"/>
      <c r="B175" s="232"/>
      <c r="C175" s="233"/>
      <c r="D175" s="234" t="s">
        <v>154</v>
      </c>
      <c r="E175" s="235" t="s">
        <v>1</v>
      </c>
      <c r="F175" s="236" t="s">
        <v>226</v>
      </c>
      <c r="G175" s="233"/>
      <c r="H175" s="237">
        <v>18.809999999999999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154</v>
      </c>
      <c r="AU175" s="243" t="s">
        <v>85</v>
      </c>
      <c r="AV175" s="13" t="s">
        <v>85</v>
      </c>
      <c r="AW175" s="13" t="s">
        <v>156</v>
      </c>
      <c r="AX175" s="13" t="s">
        <v>75</v>
      </c>
      <c r="AY175" s="243" t="s">
        <v>146</v>
      </c>
    </row>
    <row r="176" s="2" customFormat="1" ht="33" customHeight="1">
      <c r="A176" s="37"/>
      <c r="B176" s="38"/>
      <c r="C176" s="218" t="s">
        <v>227</v>
      </c>
      <c r="D176" s="218" t="s">
        <v>148</v>
      </c>
      <c r="E176" s="219" t="s">
        <v>228</v>
      </c>
      <c r="F176" s="220" t="s">
        <v>229</v>
      </c>
      <c r="G176" s="221" t="s">
        <v>159</v>
      </c>
      <c r="H176" s="222">
        <v>26.611000000000001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40</v>
      </c>
      <c r="O176" s="90"/>
      <c r="P176" s="228">
        <f>O176*H176</f>
        <v>0</v>
      </c>
      <c r="Q176" s="228">
        <v>2.5018699999999998</v>
      </c>
      <c r="R176" s="228">
        <f>Q176*H176</f>
        <v>66.577262570000002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152</v>
      </c>
      <c r="AT176" s="230" t="s">
        <v>148</v>
      </c>
      <c r="AU176" s="230" t="s">
        <v>85</v>
      </c>
      <c r="AY176" s="16" t="s">
        <v>146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83</v>
      </c>
      <c r="BK176" s="231">
        <f>ROUND(I176*H176,2)</f>
        <v>0</v>
      </c>
      <c r="BL176" s="16" t="s">
        <v>152</v>
      </c>
      <c r="BM176" s="230" t="s">
        <v>230</v>
      </c>
    </row>
    <row r="177" s="13" customFormat="1">
      <c r="A177" s="13"/>
      <c r="B177" s="232"/>
      <c r="C177" s="233"/>
      <c r="D177" s="234" t="s">
        <v>154</v>
      </c>
      <c r="E177" s="235" t="s">
        <v>1</v>
      </c>
      <c r="F177" s="236" t="s">
        <v>231</v>
      </c>
      <c r="G177" s="233"/>
      <c r="H177" s="237">
        <v>26.611049999999999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154</v>
      </c>
      <c r="AU177" s="243" t="s">
        <v>85</v>
      </c>
      <c r="AV177" s="13" t="s">
        <v>85</v>
      </c>
      <c r="AW177" s="13" t="s">
        <v>156</v>
      </c>
      <c r="AX177" s="13" t="s">
        <v>83</v>
      </c>
      <c r="AY177" s="243" t="s">
        <v>146</v>
      </c>
    </row>
    <row r="178" s="2" customFormat="1" ht="16.5" customHeight="1">
      <c r="A178" s="37"/>
      <c r="B178" s="38"/>
      <c r="C178" s="218" t="s">
        <v>232</v>
      </c>
      <c r="D178" s="218" t="s">
        <v>148</v>
      </c>
      <c r="E178" s="219" t="s">
        <v>233</v>
      </c>
      <c r="F178" s="220" t="s">
        <v>234</v>
      </c>
      <c r="G178" s="221" t="s">
        <v>151</v>
      </c>
      <c r="H178" s="222">
        <v>11.872999999999999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40</v>
      </c>
      <c r="O178" s="90"/>
      <c r="P178" s="228">
        <f>O178*H178</f>
        <v>0</v>
      </c>
      <c r="Q178" s="228">
        <v>0.0029399999999999999</v>
      </c>
      <c r="R178" s="228">
        <f>Q178*H178</f>
        <v>0.034906619999999999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152</v>
      </c>
      <c r="AT178" s="230" t="s">
        <v>148</v>
      </c>
      <c r="AU178" s="230" t="s">
        <v>85</v>
      </c>
      <c r="AY178" s="16" t="s">
        <v>146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83</v>
      </c>
      <c r="BK178" s="231">
        <f>ROUND(I178*H178,2)</f>
        <v>0</v>
      </c>
      <c r="BL178" s="16" t="s">
        <v>152</v>
      </c>
      <c r="BM178" s="230" t="s">
        <v>235</v>
      </c>
    </row>
    <row r="179" s="13" customFormat="1">
      <c r="A179" s="13"/>
      <c r="B179" s="232"/>
      <c r="C179" s="233"/>
      <c r="D179" s="234" t="s">
        <v>154</v>
      </c>
      <c r="E179" s="235" t="s">
        <v>1</v>
      </c>
      <c r="F179" s="236" t="s">
        <v>236</v>
      </c>
      <c r="G179" s="233"/>
      <c r="H179" s="237">
        <v>11.872500000000001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154</v>
      </c>
      <c r="AU179" s="243" t="s">
        <v>85</v>
      </c>
      <c r="AV179" s="13" t="s">
        <v>85</v>
      </c>
      <c r="AW179" s="13" t="s">
        <v>156</v>
      </c>
      <c r="AX179" s="13" t="s">
        <v>83</v>
      </c>
      <c r="AY179" s="243" t="s">
        <v>146</v>
      </c>
    </row>
    <row r="180" s="2" customFormat="1" ht="16.5" customHeight="1">
      <c r="A180" s="37"/>
      <c r="B180" s="38"/>
      <c r="C180" s="218" t="s">
        <v>237</v>
      </c>
      <c r="D180" s="218" t="s">
        <v>148</v>
      </c>
      <c r="E180" s="219" t="s">
        <v>238</v>
      </c>
      <c r="F180" s="220" t="s">
        <v>239</v>
      </c>
      <c r="G180" s="221" t="s">
        <v>151</v>
      </c>
      <c r="H180" s="222">
        <v>11.872999999999999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40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152</v>
      </c>
      <c r="AT180" s="230" t="s">
        <v>148</v>
      </c>
      <c r="AU180" s="230" t="s">
        <v>85</v>
      </c>
      <c r="AY180" s="16" t="s">
        <v>146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83</v>
      </c>
      <c r="BK180" s="231">
        <f>ROUND(I180*H180,2)</f>
        <v>0</v>
      </c>
      <c r="BL180" s="16" t="s">
        <v>152</v>
      </c>
      <c r="BM180" s="230" t="s">
        <v>240</v>
      </c>
    </row>
    <row r="181" s="2" customFormat="1" ht="38.55" customHeight="1">
      <c r="A181" s="37"/>
      <c r="B181" s="38"/>
      <c r="C181" s="218" t="s">
        <v>241</v>
      </c>
      <c r="D181" s="218" t="s">
        <v>148</v>
      </c>
      <c r="E181" s="219" t="s">
        <v>242</v>
      </c>
      <c r="F181" s="220" t="s">
        <v>243</v>
      </c>
      <c r="G181" s="221" t="s">
        <v>184</v>
      </c>
      <c r="H181" s="222">
        <v>0.95999999999999996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40</v>
      </c>
      <c r="O181" s="90"/>
      <c r="P181" s="228">
        <f>O181*H181</f>
        <v>0</v>
      </c>
      <c r="Q181" s="228">
        <v>1.1560699999999999</v>
      </c>
      <c r="R181" s="228">
        <f>Q181*H181</f>
        <v>1.1098271999999998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152</v>
      </c>
      <c r="AT181" s="230" t="s">
        <v>148</v>
      </c>
      <c r="AU181" s="230" t="s">
        <v>85</v>
      </c>
      <c r="AY181" s="16" t="s">
        <v>146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83</v>
      </c>
      <c r="BK181" s="231">
        <f>ROUND(I181*H181,2)</f>
        <v>0</v>
      </c>
      <c r="BL181" s="16" t="s">
        <v>152</v>
      </c>
      <c r="BM181" s="230" t="s">
        <v>244</v>
      </c>
    </row>
    <row r="182" s="13" customFormat="1">
      <c r="A182" s="13"/>
      <c r="B182" s="232"/>
      <c r="C182" s="233"/>
      <c r="D182" s="234" t="s">
        <v>154</v>
      </c>
      <c r="E182" s="235" t="s">
        <v>1</v>
      </c>
      <c r="F182" s="236" t="s">
        <v>245</v>
      </c>
      <c r="G182" s="233"/>
      <c r="H182" s="237">
        <v>0.95977006666666698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154</v>
      </c>
      <c r="AU182" s="243" t="s">
        <v>85</v>
      </c>
      <c r="AV182" s="13" t="s">
        <v>85</v>
      </c>
      <c r="AW182" s="13" t="s">
        <v>156</v>
      </c>
      <c r="AX182" s="13" t="s">
        <v>75</v>
      </c>
      <c r="AY182" s="243" t="s">
        <v>146</v>
      </c>
    </row>
    <row r="183" s="2" customFormat="1" ht="24.15" customHeight="1">
      <c r="A183" s="37"/>
      <c r="B183" s="38"/>
      <c r="C183" s="218" t="s">
        <v>246</v>
      </c>
      <c r="D183" s="218" t="s">
        <v>148</v>
      </c>
      <c r="E183" s="219" t="s">
        <v>247</v>
      </c>
      <c r="F183" s="220" t="s">
        <v>248</v>
      </c>
      <c r="G183" s="221" t="s">
        <v>159</v>
      </c>
      <c r="H183" s="222">
        <v>4.8630000000000004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40</v>
      </c>
      <c r="O183" s="90"/>
      <c r="P183" s="228">
        <f>O183*H183</f>
        <v>0</v>
      </c>
      <c r="Q183" s="228">
        <v>2.3010199999999998</v>
      </c>
      <c r="R183" s="228">
        <f>Q183*H183</f>
        <v>11.18986026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152</v>
      </c>
      <c r="AT183" s="230" t="s">
        <v>148</v>
      </c>
      <c r="AU183" s="230" t="s">
        <v>85</v>
      </c>
      <c r="AY183" s="16" t="s">
        <v>146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83</v>
      </c>
      <c r="BK183" s="231">
        <f>ROUND(I183*H183,2)</f>
        <v>0</v>
      </c>
      <c r="BL183" s="16" t="s">
        <v>152</v>
      </c>
      <c r="BM183" s="230" t="s">
        <v>249</v>
      </c>
    </row>
    <row r="184" s="13" customFormat="1">
      <c r="A184" s="13"/>
      <c r="B184" s="232"/>
      <c r="C184" s="233"/>
      <c r="D184" s="234" t="s">
        <v>154</v>
      </c>
      <c r="E184" s="235" t="s">
        <v>1</v>
      </c>
      <c r="F184" s="236" t="s">
        <v>250</v>
      </c>
      <c r="G184" s="233"/>
      <c r="H184" s="237">
        <v>2.673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154</v>
      </c>
      <c r="AU184" s="243" t="s">
        <v>85</v>
      </c>
      <c r="AV184" s="13" t="s">
        <v>85</v>
      </c>
      <c r="AW184" s="13" t="s">
        <v>156</v>
      </c>
      <c r="AX184" s="13" t="s">
        <v>75</v>
      </c>
      <c r="AY184" s="243" t="s">
        <v>146</v>
      </c>
    </row>
    <row r="185" s="13" customFormat="1">
      <c r="A185" s="13"/>
      <c r="B185" s="232"/>
      <c r="C185" s="233"/>
      <c r="D185" s="234" t="s">
        <v>154</v>
      </c>
      <c r="E185" s="235" t="s">
        <v>1</v>
      </c>
      <c r="F185" s="236" t="s">
        <v>251</v>
      </c>
      <c r="G185" s="233"/>
      <c r="H185" s="237">
        <v>2.1894999999999998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154</v>
      </c>
      <c r="AU185" s="243" t="s">
        <v>85</v>
      </c>
      <c r="AV185" s="13" t="s">
        <v>85</v>
      </c>
      <c r="AW185" s="13" t="s">
        <v>156</v>
      </c>
      <c r="AX185" s="13" t="s">
        <v>75</v>
      </c>
      <c r="AY185" s="243" t="s">
        <v>146</v>
      </c>
    </row>
    <row r="186" s="2" customFormat="1" ht="33" customHeight="1">
      <c r="A186" s="37"/>
      <c r="B186" s="38"/>
      <c r="C186" s="218" t="s">
        <v>7</v>
      </c>
      <c r="D186" s="218" t="s">
        <v>148</v>
      </c>
      <c r="E186" s="219" t="s">
        <v>252</v>
      </c>
      <c r="F186" s="220" t="s">
        <v>253</v>
      </c>
      <c r="G186" s="221" t="s">
        <v>159</v>
      </c>
      <c r="H186" s="222">
        <v>44.265000000000001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40</v>
      </c>
      <c r="O186" s="90"/>
      <c r="P186" s="228">
        <f>O186*H186</f>
        <v>0</v>
      </c>
      <c r="Q186" s="228">
        <v>2.5018699999999998</v>
      </c>
      <c r="R186" s="228">
        <f>Q186*H186</f>
        <v>110.74527554999999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152</v>
      </c>
      <c r="AT186" s="230" t="s">
        <v>148</v>
      </c>
      <c r="AU186" s="230" t="s">
        <v>85</v>
      </c>
      <c r="AY186" s="16" t="s">
        <v>146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83</v>
      </c>
      <c r="BK186" s="231">
        <f>ROUND(I186*H186,2)</f>
        <v>0</v>
      </c>
      <c r="BL186" s="16" t="s">
        <v>152</v>
      </c>
      <c r="BM186" s="230" t="s">
        <v>254</v>
      </c>
    </row>
    <row r="187" s="13" customFormat="1">
      <c r="A187" s="13"/>
      <c r="B187" s="232"/>
      <c r="C187" s="233"/>
      <c r="D187" s="234" t="s">
        <v>154</v>
      </c>
      <c r="E187" s="235" t="s">
        <v>1</v>
      </c>
      <c r="F187" s="236" t="s">
        <v>255</v>
      </c>
      <c r="G187" s="233"/>
      <c r="H187" s="237">
        <v>44.264879999999998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154</v>
      </c>
      <c r="AU187" s="243" t="s">
        <v>85</v>
      </c>
      <c r="AV187" s="13" t="s">
        <v>85</v>
      </c>
      <c r="AW187" s="13" t="s">
        <v>156</v>
      </c>
      <c r="AX187" s="13" t="s">
        <v>83</v>
      </c>
      <c r="AY187" s="243" t="s">
        <v>146</v>
      </c>
    </row>
    <row r="188" s="2" customFormat="1" ht="16.5" customHeight="1">
      <c r="A188" s="37"/>
      <c r="B188" s="38"/>
      <c r="C188" s="218" t="s">
        <v>256</v>
      </c>
      <c r="D188" s="218" t="s">
        <v>148</v>
      </c>
      <c r="E188" s="219" t="s">
        <v>257</v>
      </c>
      <c r="F188" s="220" t="s">
        <v>258</v>
      </c>
      <c r="G188" s="221" t="s">
        <v>151</v>
      </c>
      <c r="H188" s="222">
        <v>17.515999999999998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40</v>
      </c>
      <c r="O188" s="90"/>
      <c r="P188" s="228">
        <f>O188*H188</f>
        <v>0</v>
      </c>
      <c r="Q188" s="228">
        <v>0.0026900000000000001</v>
      </c>
      <c r="R188" s="228">
        <f>Q188*H188</f>
        <v>0.04711804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152</v>
      </c>
      <c r="AT188" s="230" t="s">
        <v>148</v>
      </c>
      <c r="AU188" s="230" t="s">
        <v>85</v>
      </c>
      <c r="AY188" s="16" t="s">
        <v>146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83</v>
      </c>
      <c r="BK188" s="231">
        <f>ROUND(I188*H188,2)</f>
        <v>0</v>
      </c>
      <c r="BL188" s="16" t="s">
        <v>152</v>
      </c>
      <c r="BM188" s="230" t="s">
        <v>259</v>
      </c>
    </row>
    <row r="189" s="13" customFormat="1">
      <c r="A189" s="13"/>
      <c r="B189" s="232"/>
      <c r="C189" s="233"/>
      <c r="D189" s="234" t="s">
        <v>154</v>
      </c>
      <c r="E189" s="235" t="s">
        <v>1</v>
      </c>
      <c r="F189" s="236" t="s">
        <v>260</v>
      </c>
      <c r="G189" s="233"/>
      <c r="H189" s="237">
        <v>17.515999999999998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154</v>
      </c>
      <c r="AU189" s="243" t="s">
        <v>85</v>
      </c>
      <c r="AV189" s="13" t="s">
        <v>85</v>
      </c>
      <c r="AW189" s="13" t="s">
        <v>156</v>
      </c>
      <c r="AX189" s="13" t="s">
        <v>75</v>
      </c>
      <c r="AY189" s="243" t="s">
        <v>146</v>
      </c>
    </row>
    <row r="190" s="2" customFormat="1" ht="16.5" customHeight="1">
      <c r="A190" s="37"/>
      <c r="B190" s="38"/>
      <c r="C190" s="218" t="s">
        <v>261</v>
      </c>
      <c r="D190" s="218" t="s">
        <v>148</v>
      </c>
      <c r="E190" s="219" t="s">
        <v>262</v>
      </c>
      <c r="F190" s="220" t="s">
        <v>263</v>
      </c>
      <c r="G190" s="221" t="s">
        <v>151</v>
      </c>
      <c r="H190" s="222">
        <v>17.515999999999998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40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152</v>
      </c>
      <c r="AT190" s="230" t="s">
        <v>148</v>
      </c>
      <c r="AU190" s="230" t="s">
        <v>85</v>
      </c>
      <c r="AY190" s="16" t="s">
        <v>146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83</v>
      </c>
      <c r="BK190" s="231">
        <f>ROUND(I190*H190,2)</f>
        <v>0</v>
      </c>
      <c r="BL190" s="16" t="s">
        <v>152</v>
      </c>
      <c r="BM190" s="230" t="s">
        <v>264</v>
      </c>
    </row>
    <row r="191" s="2" customFormat="1" ht="24.15" customHeight="1">
      <c r="A191" s="37"/>
      <c r="B191" s="38"/>
      <c r="C191" s="218" t="s">
        <v>265</v>
      </c>
      <c r="D191" s="218" t="s">
        <v>148</v>
      </c>
      <c r="E191" s="219" t="s">
        <v>266</v>
      </c>
      <c r="F191" s="220" t="s">
        <v>267</v>
      </c>
      <c r="G191" s="221" t="s">
        <v>184</v>
      </c>
      <c r="H191" s="222">
        <v>2.8799999999999999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40</v>
      </c>
      <c r="O191" s="90"/>
      <c r="P191" s="228">
        <f>O191*H191</f>
        <v>0</v>
      </c>
      <c r="Q191" s="228">
        <v>1.0606199999999999</v>
      </c>
      <c r="R191" s="228">
        <f>Q191*H191</f>
        <v>3.0545855999999998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152</v>
      </c>
      <c r="AT191" s="230" t="s">
        <v>148</v>
      </c>
      <c r="AU191" s="230" t="s">
        <v>85</v>
      </c>
      <c r="AY191" s="16" t="s">
        <v>146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83</v>
      </c>
      <c r="BK191" s="231">
        <f>ROUND(I191*H191,2)</f>
        <v>0</v>
      </c>
      <c r="BL191" s="16" t="s">
        <v>152</v>
      </c>
      <c r="BM191" s="230" t="s">
        <v>268</v>
      </c>
    </row>
    <row r="192" s="13" customFormat="1">
      <c r="A192" s="13"/>
      <c r="B192" s="232"/>
      <c r="C192" s="233"/>
      <c r="D192" s="234" t="s">
        <v>154</v>
      </c>
      <c r="E192" s="235" t="s">
        <v>1</v>
      </c>
      <c r="F192" s="236" t="s">
        <v>269</v>
      </c>
      <c r="G192" s="233"/>
      <c r="H192" s="237">
        <v>1.2345455999999999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154</v>
      </c>
      <c r="AU192" s="243" t="s">
        <v>85</v>
      </c>
      <c r="AV192" s="13" t="s">
        <v>85</v>
      </c>
      <c r="AW192" s="13" t="s">
        <v>156</v>
      </c>
      <c r="AX192" s="13" t="s">
        <v>75</v>
      </c>
      <c r="AY192" s="243" t="s">
        <v>146</v>
      </c>
    </row>
    <row r="193" s="13" customFormat="1">
      <c r="A193" s="13"/>
      <c r="B193" s="232"/>
      <c r="C193" s="233"/>
      <c r="D193" s="234" t="s">
        <v>154</v>
      </c>
      <c r="E193" s="235" t="s">
        <v>1</v>
      </c>
      <c r="F193" s="236" t="s">
        <v>270</v>
      </c>
      <c r="G193" s="233"/>
      <c r="H193" s="237">
        <v>0.25726248000000002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154</v>
      </c>
      <c r="AU193" s="243" t="s">
        <v>85</v>
      </c>
      <c r="AV193" s="13" t="s">
        <v>85</v>
      </c>
      <c r="AW193" s="13" t="s">
        <v>156</v>
      </c>
      <c r="AX193" s="13" t="s">
        <v>75</v>
      </c>
      <c r="AY193" s="243" t="s">
        <v>146</v>
      </c>
    </row>
    <row r="194" s="13" customFormat="1">
      <c r="A194" s="13"/>
      <c r="B194" s="232"/>
      <c r="C194" s="233"/>
      <c r="D194" s="234" t="s">
        <v>154</v>
      </c>
      <c r="E194" s="235" t="s">
        <v>1</v>
      </c>
      <c r="F194" s="236" t="s">
        <v>271</v>
      </c>
      <c r="G194" s="233"/>
      <c r="H194" s="237">
        <v>0.14193792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154</v>
      </c>
      <c r="AU194" s="243" t="s">
        <v>85</v>
      </c>
      <c r="AV194" s="13" t="s">
        <v>85</v>
      </c>
      <c r="AW194" s="13" t="s">
        <v>156</v>
      </c>
      <c r="AX194" s="13" t="s">
        <v>75</v>
      </c>
      <c r="AY194" s="243" t="s">
        <v>146</v>
      </c>
    </row>
    <row r="195" s="13" customFormat="1">
      <c r="A195" s="13"/>
      <c r="B195" s="232"/>
      <c r="C195" s="233"/>
      <c r="D195" s="234" t="s">
        <v>154</v>
      </c>
      <c r="E195" s="235" t="s">
        <v>1</v>
      </c>
      <c r="F195" s="236" t="s">
        <v>272</v>
      </c>
      <c r="G195" s="233"/>
      <c r="H195" s="237">
        <v>0.087331199999999998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154</v>
      </c>
      <c r="AU195" s="243" t="s">
        <v>85</v>
      </c>
      <c r="AV195" s="13" t="s">
        <v>85</v>
      </c>
      <c r="AW195" s="13" t="s">
        <v>156</v>
      </c>
      <c r="AX195" s="13" t="s">
        <v>75</v>
      </c>
      <c r="AY195" s="243" t="s">
        <v>146</v>
      </c>
    </row>
    <row r="196" s="13" customFormat="1">
      <c r="A196" s="13"/>
      <c r="B196" s="232"/>
      <c r="C196" s="233"/>
      <c r="D196" s="234" t="s">
        <v>154</v>
      </c>
      <c r="E196" s="235" t="s">
        <v>1</v>
      </c>
      <c r="F196" s="236" t="s">
        <v>273</v>
      </c>
      <c r="G196" s="233"/>
      <c r="H196" s="237">
        <v>0.78897024000000004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154</v>
      </c>
      <c r="AU196" s="243" t="s">
        <v>85</v>
      </c>
      <c r="AV196" s="13" t="s">
        <v>85</v>
      </c>
      <c r="AW196" s="13" t="s">
        <v>156</v>
      </c>
      <c r="AX196" s="13" t="s">
        <v>75</v>
      </c>
      <c r="AY196" s="243" t="s">
        <v>146</v>
      </c>
    </row>
    <row r="197" s="13" customFormat="1">
      <c r="A197" s="13"/>
      <c r="B197" s="232"/>
      <c r="C197" s="233"/>
      <c r="D197" s="234" t="s">
        <v>154</v>
      </c>
      <c r="E197" s="235" t="s">
        <v>1</v>
      </c>
      <c r="F197" s="236" t="s">
        <v>274</v>
      </c>
      <c r="G197" s="233"/>
      <c r="H197" s="237">
        <v>0.36982979999999999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154</v>
      </c>
      <c r="AU197" s="243" t="s">
        <v>85</v>
      </c>
      <c r="AV197" s="13" t="s">
        <v>85</v>
      </c>
      <c r="AW197" s="13" t="s">
        <v>156</v>
      </c>
      <c r="AX197" s="13" t="s">
        <v>75</v>
      </c>
      <c r="AY197" s="243" t="s">
        <v>146</v>
      </c>
    </row>
    <row r="198" s="2" customFormat="1" ht="24.15" customHeight="1">
      <c r="A198" s="37"/>
      <c r="B198" s="38"/>
      <c r="C198" s="218" t="s">
        <v>275</v>
      </c>
      <c r="D198" s="218" t="s">
        <v>148</v>
      </c>
      <c r="E198" s="219" t="s">
        <v>276</v>
      </c>
      <c r="F198" s="220" t="s">
        <v>277</v>
      </c>
      <c r="G198" s="221" t="s">
        <v>159</v>
      </c>
      <c r="H198" s="222">
        <v>0.19800000000000001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40</v>
      </c>
      <c r="O198" s="90"/>
      <c r="P198" s="228">
        <f>O198*H198</f>
        <v>0</v>
      </c>
      <c r="Q198" s="228">
        <v>2.3010199999999998</v>
      </c>
      <c r="R198" s="228">
        <f>Q198*H198</f>
        <v>0.45560195999999997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152</v>
      </c>
      <c r="AT198" s="230" t="s">
        <v>148</v>
      </c>
      <c r="AU198" s="230" t="s">
        <v>85</v>
      </c>
      <c r="AY198" s="16" t="s">
        <v>146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83</v>
      </c>
      <c r="BK198" s="231">
        <f>ROUND(I198*H198,2)</f>
        <v>0</v>
      </c>
      <c r="BL198" s="16" t="s">
        <v>152</v>
      </c>
      <c r="BM198" s="230" t="s">
        <v>278</v>
      </c>
    </row>
    <row r="199" s="13" customFormat="1">
      <c r="A199" s="13"/>
      <c r="B199" s="232"/>
      <c r="C199" s="233"/>
      <c r="D199" s="234" t="s">
        <v>154</v>
      </c>
      <c r="E199" s="235" t="s">
        <v>1</v>
      </c>
      <c r="F199" s="236" t="s">
        <v>279</v>
      </c>
      <c r="G199" s="233"/>
      <c r="H199" s="237">
        <v>0.19800000000000001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154</v>
      </c>
      <c r="AU199" s="243" t="s">
        <v>85</v>
      </c>
      <c r="AV199" s="13" t="s">
        <v>85</v>
      </c>
      <c r="AW199" s="13" t="s">
        <v>156</v>
      </c>
      <c r="AX199" s="13" t="s">
        <v>83</v>
      </c>
      <c r="AY199" s="243" t="s">
        <v>146</v>
      </c>
    </row>
    <row r="200" s="2" customFormat="1" ht="33" customHeight="1">
      <c r="A200" s="37"/>
      <c r="B200" s="38"/>
      <c r="C200" s="218" t="s">
        <v>280</v>
      </c>
      <c r="D200" s="218" t="s">
        <v>148</v>
      </c>
      <c r="E200" s="219" t="s">
        <v>281</v>
      </c>
      <c r="F200" s="220" t="s">
        <v>282</v>
      </c>
      <c r="G200" s="221" t="s">
        <v>159</v>
      </c>
      <c r="H200" s="222">
        <v>3.1680000000000001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40</v>
      </c>
      <c r="O200" s="90"/>
      <c r="P200" s="228">
        <f>O200*H200</f>
        <v>0</v>
      </c>
      <c r="Q200" s="228">
        <v>2.5018699999999998</v>
      </c>
      <c r="R200" s="228">
        <f>Q200*H200</f>
        <v>7.9259241600000001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152</v>
      </c>
      <c r="AT200" s="230" t="s">
        <v>148</v>
      </c>
      <c r="AU200" s="230" t="s">
        <v>85</v>
      </c>
      <c r="AY200" s="16" t="s">
        <v>146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83</v>
      </c>
      <c r="BK200" s="231">
        <f>ROUND(I200*H200,2)</f>
        <v>0</v>
      </c>
      <c r="BL200" s="16" t="s">
        <v>152</v>
      </c>
      <c r="BM200" s="230" t="s">
        <v>283</v>
      </c>
    </row>
    <row r="201" s="13" customFormat="1">
      <c r="A201" s="13"/>
      <c r="B201" s="232"/>
      <c r="C201" s="233"/>
      <c r="D201" s="234" t="s">
        <v>154</v>
      </c>
      <c r="E201" s="235" t="s">
        <v>1</v>
      </c>
      <c r="F201" s="236" t="s">
        <v>284</v>
      </c>
      <c r="G201" s="233"/>
      <c r="H201" s="237">
        <v>3.1680000000000001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154</v>
      </c>
      <c r="AU201" s="243" t="s">
        <v>85</v>
      </c>
      <c r="AV201" s="13" t="s">
        <v>85</v>
      </c>
      <c r="AW201" s="13" t="s">
        <v>156</v>
      </c>
      <c r="AX201" s="13" t="s">
        <v>83</v>
      </c>
      <c r="AY201" s="243" t="s">
        <v>146</v>
      </c>
    </row>
    <row r="202" s="2" customFormat="1" ht="44.25" customHeight="1">
      <c r="A202" s="37"/>
      <c r="B202" s="38"/>
      <c r="C202" s="218" t="s">
        <v>285</v>
      </c>
      <c r="D202" s="218" t="s">
        <v>148</v>
      </c>
      <c r="E202" s="219" t="s">
        <v>286</v>
      </c>
      <c r="F202" s="220" t="s">
        <v>287</v>
      </c>
      <c r="G202" s="221" t="s">
        <v>151</v>
      </c>
      <c r="H202" s="222">
        <v>71.700000000000003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40</v>
      </c>
      <c r="O202" s="90"/>
      <c r="P202" s="228">
        <f>O202*H202</f>
        <v>0</v>
      </c>
      <c r="Q202" s="228">
        <v>0.73403773999999999</v>
      </c>
      <c r="R202" s="228">
        <f>Q202*H202</f>
        <v>52.630505958000001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152</v>
      </c>
      <c r="AT202" s="230" t="s">
        <v>148</v>
      </c>
      <c r="AU202" s="230" t="s">
        <v>85</v>
      </c>
      <c r="AY202" s="16" t="s">
        <v>146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83</v>
      </c>
      <c r="BK202" s="231">
        <f>ROUND(I202*H202,2)</f>
        <v>0</v>
      </c>
      <c r="BL202" s="16" t="s">
        <v>152</v>
      </c>
      <c r="BM202" s="230" t="s">
        <v>288</v>
      </c>
    </row>
    <row r="203" s="13" customFormat="1">
      <c r="A203" s="13"/>
      <c r="B203" s="232"/>
      <c r="C203" s="233"/>
      <c r="D203" s="234" t="s">
        <v>154</v>
      </c>
      <c r="E203" s="235" t="s">
        <v>1</v>
      </c>
      <c r="F203" s="236" t="s">
        <v>289</v>
      </c>
      <c r="G203" s="233"/>
      <c r="H203" s="237">
        <v>66.825000000000003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154</v>
      </c>
      <c r="AU203" s="243" t="s">
        <v>85</v>
      </c>
      <c r="AV203" s="13" t="s">
        <v>85</v>
      </c>
      <c r="AW203" s="13" t="s">
        <v>156</v>
      </c>
      <c r="AX203" s="13" t="s">
        <v>75</v>
      </c>
      <c r="AY203" s="243" t="s">
        <v>146</v>
      </c>
    </row>
    <row r="204" s="13" customFormat="1">
      <c r="A204" s="13"/>
      <c r="B204" s="232"/>
      <c r="C204" s="233"/>
      <c r="D204" s="234" t="s">
        <v>154</v>
      </c>
      <c r="E204" s="235" t="s">
        <v>1</v>
      </c>
      <c r="F204" s="236" t="s">
        <v>290</v>
      </c>
      <c r="G204" s="233"/>
      <c r="H204" s="237">
        <v>4.875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154</v>
      </c>
      <c r="AU204" s="243" t="s">
        <v>85</v>
      </c>
      <c r="AV204" s="13" t="s">
        <v>85</v>
      </c>
      <c r="AW204" s="13" t="s">
        <v>156</v>
      </c>
      <c r="AX204" s="13" t="s">
        <v>75</v>
      </c>
      <c r="AY204" s="243" t="s">
        <v>146</v>
      </c>
    </row>
    <row r="205" s="12" customFormat="1" ht="22.8" customHeight="1">
      <c r="A205" s="12"/>
      <c r="B205" s="202"/>
      <c r="C205" s="203"/>
      <c r="D205" s="204" t="s">
        <v>74</v>
      </c>
      <c r="E205" s="216" t="s">
        <v>162</v>
      </c>
      <c r="F205" s="216" t="s">
        <v>291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SUM(P206:P245)</f>
        <v>0</v>
      </c>
      <c r="Q205" s="210"/>
      <c r="R205" s="211">
        <f>SUM(R206:R245)</f>
        <v>89.95061991</v>
      </c>
      <c r="S205" s="210"/>
      <c r="T205" s="212">
        <f>SUM(T206:T245)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83</v>
      </c>
      <c r="AT205" s="214" t="s">
        <v>74</v>
      </c>
      <c r="AU205" s="214" t="s">
        <v>83</v>
      </c>
      <c r="AY205" s="213" t="s">
        <v>146</v>
      </c>
      <c r="BK205" s="215">
        <f>SUM(BK206:BK245)</f>
        <v>0</v>
      </c>
    </row>
    <row r="206" s="2" customFormat="1" ht="101.25" customHeight="1">
      <c r="A206" s="37"/>
      <c r="B206" s="38"/>
      <c r="C206" s="218" t="s">
        <v>292</v>
      </c>
      <c r="D206" s="218" t="s">
        <v>148</v>
      </c>
      <c r="E206" s="219" t="s">
        <v>293</v>
      </c>
      <c r="F206" s="220" t="s">
        <v>294</v>
      </c>
      <c r="G206" s="221" t="s">
        <v>295</v>
      </c>
      <c r="H206" s="222">
        <v>0.59999999999999998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40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152</v>
      </c>
      <c r="AT206" s="230" t="s">
        <v>148</v>
      </c>
      <c r="AU206" s="230" t="s">
        <v>85</v>
      </c>
      <c r="AY206" s="16" t="s">
        <v>146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83</v>
      </c>
      <c r="BK206" s="231">
        <f>ROUND(I206*H206,2)</f>
        <v>0</v>
      </c>
      <c r="BL206" s="16" t="s">
        <v>152</v>
      </c>
      <c r="BM206" s="230" t="s">
        <v>296</v>
      </c>
    </row>
    <row r="207" s="13" customFormat="1">
      <c r="A207" s="13"/>
      <c r="B207" s="232"/>
      <c r="C207" s="233"/>
      <c r="D207" s="234" t="s">
        <v>154</v>
      </c>
      <c r="E207" s="235" t="s">
        <v>1</v>
      </c>
      <c r="F207" s="236" t="s">
        <v>297</v>
      </c>
      <c r="G207" s="233"/>
      <c r="H207" s="237">
        <v>0.59999999999999998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154</v>
      </c>
      <c r="AU207" s="243" t="s">
        <v>85</v>
      </c>
      <c r="AV207" s="13" t="s">
        <v>85</v>
      </c>
      <c r="AW207" s="13" t="s">
        <v>156</v>
      </c>
      <c r="AX207" s="13" t="s">
        <v>75</v>
      </c>
      <c r="AY207" s="243" t="s">
        <v>146</v>
      </c>
    </row>
    <row r="208" s="2" customFormat="1" ht="16.5" customHeight="1">
      <c r="A208" s="37"/>
      <c r="B208" s="38"/>
      <c r="C208" s="244" t="s">
        <v>298</v>
      </c>
      <c r="D208" s="244" t="s">
        <v>196</v>
      </c>
      <c r="E208" s="245" t="s">
        <v>299</v>
      </c>
      <c r="F208" s="246" t="s">
        <v>300</v>
      </c>
      <c r="G208" s="247" t="s">
        <v>295</v>
      </c>
      <c r="H208" s="248">
        <v>1</v>
      </c>
      <c r="I208" s="249"/>
      <c r="J208" s="250">
        <f>ROUND(I208*H208,2)</f>
        <v>0</v>
      </c>
      <c r="K208" s="251"/>
      <c r="L208" s="252"/>
      <c r="M208" s="253" t="s">
        <v>1</v>
      </c>
      <c r="N208" s="254" t="s">
        <v>40</v>
      </c>
      <c r="O208" s="90"/>
      <c r="P208" s="228">
        <f>O208*H208</f>
        <v>0</v>
      </c>
      <c r="Q208" s="228">
        <v>0.0014</v>
      </c>
      <c r="R208" s="228">
        <f>Q208*H208</f>
        <v>0.0014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187</v>
      </c>
      <c r="AT208" s="230" t="s">
        <v>196</v>
      </c>
      <c r="AU208" s="230" t="s">
        <v>85</v>
      </c>
      <c r="AY208" s="16" t="s">
        <v>146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83</v>
      </c>
      <c r="BK208" s="231">
        <f>ROUND(I208*H208,2)</f>
        <v>0</v>
      </c>
      <c r="BL208" s="16" t="s">
        <v>152</v>
      </c>
      <c r="BM208" s="230" t="s">
        <v>301</v>
      </c>
    </row>
    <row r="209" s="13" customFormat="1">
      <c r="A209" s="13"/>
      <c r="B209" s="232"/>
      <c r="C209" s="233"/>
      <c r="D209" s="234" t="s">
        <v>154</v>
      </c>
      <c r="E209" s="233"/>
      <c r="F209" s="236" t="s">
        <v>302</v>
      </c>
      <c r="G209" s="233"/>
      <c r="H209" s="237">
        <v>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154</v>
      </c>
      <c r="AU209" s="243" t="s">
        <v>85</v>
      </c>
      <c r="AV209" s="13" t="s">
        <v>85</v>
      </c>
      <c r="AW209" s="13" t="s">
        <v>4</v>
      </c>
      <c r="AX209" s="13" t="s">
        <v>83</v>
      </c>
      <c r="AY209" s="243" t="s">
        <v>146</v>
      </c>
    </row>
    <row r="210" s="2" customFormat="1" ht="101.25" customHeight="1">
      <c r="A210" s="37"/>
      <c r="B210" s="38"/>
      <c r="C210" s="218" t="s">
        <v>303</v>
      </c>
      <c r="D210" s="218" t="s">
        <v>148</v>
      </c>
      <c r="E210" s="219" t="s">
        <v>304</v>
      </c>
      <c r="F210" s="220" t="s">
        <v>305</v>
      </c>
      <c r="G210" s="221" t="s">
        <v>295</v>
      </c>
      <c r="H210" s="222">
        <v>1.2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40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152</v>
      </c>
      <c r="AT210" s="230" t="s">
        <v>148</v>
      </c>
      <c r="AU210" s="230" t="s">
        <v>85</v>
      </c>
      <c r="AY210" s="16" t="s">
        <v>146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83</v>
      </c>
      <c r="BK210" s="231">
        <f>ROUND(I210*H210,2)</f>
        <v>0</v>
      </c>
      <c r="BL210" s="16" t="s">
        <v>152</v>
      </c>
      <c r="BM210" s="230" t="s">
        <v>306</v>
      </c>
    </row>
    <row r="211" s="13" customFormat="1">
      <c r="A211" s="13"/>
      <c r="B211" s="232"/>
      <c r="C211" s="233"/>
      <c r="D211" s="234" t="s">
        <v>154</v>
      </c>
      <c r="E211" s="235" t="s">
        <v>1</v>
      </c>
      <c r="F211" s="236" t="s">
        <v>307</v>
      </c>
      <c r="G211" s="233"/>
      <c r="H211" s="237">
        <v>1.2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154</v>
      </c>
      <c r="AU211" s="243" t="s">
        <v>85</v>
      </c>
      <c r="AV211" s="13" t="s">
        <v>85</v>
      </c>
      <c r="AW211" s="13" t="s">
        <v>156</v>
      </c>
      <c r="AX211" s="13" t="s">
        <v>75</v>
      </c>
      <c r="AY211" s="243" t="s">
        <v>146</v>
      </c>
    </row>
    <row r="212" s="2" customFormat="1" ht="16.5" customHeight="1">
      <c r="A212" s="37"/>
      <c r="B212" s="38"/>
      <c r="C212" s="244" t="s">
        <v>308</v>
      </c>
      <c r="D212" s="244" t="s">
        <v>196</v>
      </c>
      <c r="E212" s="245" t="s">
        <v>309</v>
      </c>
      <c r="F212" s="246" t="s">
        <v>310</v>
      </c>
      <c r="G212" s="247" t="s">
        <v>295</v>
      </c>
      <c r="H212" s="248">
        <v>2</v>
      </c>
      <c r="I212" s="249"/>
      <c r="J212" s="250">
        <f>ROUND(I212*H212,2)</f>
        <v>0</v>
      </c>
      <c r="K212" s="251"/>
      <c r="L212" s="252"/>
      <c r="M212" s="253" t="s">
        <v>1</v>
      </c>
      <c r="N212" s="254" t="s">
        <v>40</v>
      </c>
      <c r="O212" s="90"/>
      <c r="P212" s="228">
        <f>O212*H212</f>
        <v>0</v>
      </c>
      <c r="Q212" s="228">
        <v>0.0081399999999999997</v>
      </c>
      <c r="R212" s="228">
        <f>Q212*H212</f>
        <v>0.016279999999999999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187</v>
      </c>
      <c r="AT212" s="230" t="s">
        <v>196</v>
      </c>
      <c r="AU212" s="230" t="s">
        <v>85</v>
      </c>
      <c r="AY212" s="16" t="s">
        <v>146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83</v>
      </c>
      <c r="BK212" s="231">
        <f>ROUND(I212*H212,2)</f>
        <v>0</v>
      </c>
      <c r="BL212" s="16" t="s">
        <v>152</v>
      </c>
      <c r="BM212" s="230" t="s">
        <v>311</v>
      </c>
    </row>
    <row r="213" s="13" customFormat="1">
      <c r="A213" s="13"/>
      <c r="B213" s="232"/>
      <c r="C213" s="233"/>
      <c r="D213" s="234" t="s">
        <v>154</v>
      </c>
      <c r="E213" s="233"/>
      <c r="F213" s="236" t="s">
        <v>312</v>
      </c>
      <c r="G213" s="233"/>
      <c r="H213" s="237">
        <v>2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154</v>
      </c>
      <c r="AU213" s="243" t="s">
        <v>85</v>
      </c>
      <c r="AV213" s="13" t="s">
        <v>85</v>
      </c>
      <c r="AW213" s="13" t="s">
        <v>4</v>
      </c>
      <c r="AX213" s="13" t="s">
        <v>83</v>
      </c>
      <c r="AY213" s="243" t="s">
        <v>146</v>
      </c>
    </row>
    <row r="214" s="2" customFormat="1" ht="37.8" customHeight="1">
      <c r="A214" s="37"/>
      <c r="B214" s="38"/>
      <c r="C214" s="218" t="s">
        <v>313</v>
      </c>
      <c r="D214" s="218" t="s">
        <v>148</v>
      </c>
      <c r="E214" s="219" t="s">
        <v>314</v>
      </c>
      <c r="F214" s="220" t="s">
        <v>315</v>
      </c>
      <c r="G214" s="221" t="s">
        <v>151</v>
      </c>
      <c r="H214" s="222">
        <v>24.75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40</v>
      </c>
      <c r="O214" s="90"/>
      <c r="P214" s="228">
        <f>O214*H214</f>
        <v>0</v>
      </c>
      <c r="Q214" s="228">
        <v>0.73404000000000003</v>
      </c>
      <c r="R214" s="228">
        <f>Q214*H214</f>
        <v>18.167490000000001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152</v>
      </c>
      <c r="AT214" s="230" t="s">
        <v>148</v>
      </c>
      <c r="AU214" s="230" t="s">
        <v>85</v>
      </c>
      <c r="AY214" s="16" t="s">
        <v>146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83</v>
      </c>
      <c r="BK214" s="231">
        <f>ROUND(I214*H214,2)</f>
        <v>0</v>
      </c>
      <c r="BL214" s="16" t="s">
        <v>152</v>
      </c>
      <c r="BM214" s="230" t="s">
        <v>316</v>
      </c>
    </row>
    <row r="215" s="13" customFormat="1">
      <c r="A215" s="13"/>
      <c r="B215" s="232"/>
      <c r="C215" s="233"/>
      <c r="D215" s="234" t="s">
        <v>154</v>
      </c>
      <c r="E215" s="235" t="s">
        <v>1</v>
      </c>
      <c r="F215" s="236" t="s">
        <v>317</v>
      </c>
      <c r="G215" s="233"/>
      <c r="H215" s="237">
        <v>24.75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154</v>
      </c>
      <c r="AU215" s="243" t="s">
        <v>85</v>
      </c>
      <c r="AV215" s="13" t="s">
        <v>85</v>
      </c>
      <c r="AW215" s="13" t="s">
        <v>156</v>
      </c>
      <c r="AX215" s="13" t="s">
        <v>83</v>
      </c>
      <c r="AY215" s="243" t="s">
        <v>146</v>
      </c>
    </row>
    <row r="216" s="2" customFormat="1" ht="37.8" customHeight="1">
      <c r="A216" s="37"/>
      <c r="B216" s="38"/>
      <c r="C216" s="218" t="s">
        <v>318</v>
      </c>
      <c r="D216" s="218" t="s">
        <v>148</v>
      </c>
      <c r="E216" s="219" t="s">
        <v>319</v>
      </c>
      <c r="F216" s="220" t="s">
        <v>320</v>
      </c>
      <c r="G216" s="221" t="s">
        <v>151</v>
      </c>
      <c r="H216" s="222">
        <v>229.999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40</v>
      </c>
      <c r="O216" s="90"/>
      <c r="P216" s="228">
        <f>O216*H216</f>
        <v>0</v>
      </c>
      <c r="Q216" s="228">
        <v>0.26905000000000001</v>
      </c>
      <c r="R216" s="228">
        <f>Q216*H216</f>
        <v>61.881230950000003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152</v>
      </c>
      <c r="AT216" s="230" t="s">
        <v>148</v>
      </c>
      <c r="AU216" s="230" t="s">
        <v>85</v>
      </c>
      <c r="AY216" s="16" t="s">
        <v>146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83</v>
      </c>
      <c r="BK216" s="231">
        <f>ROUND(I216*H216,2)</f>
        <v>0</v>
      </c>
      <c r="BL216" s="16" t="s">
        <v>152</v>
      </c>
      <c r="BM216" s="230" t="s">
        <v>321</v>
      </c>
    </row>
    <row r="217" s="13" customFormat="1">
      <c r="A217" s="13"/>
      <c r="B217" s="232"/>
      <c r="C217" s="233"/>
      <c r="D217" s="234" t="s">
        <v>154</v>
      </c>
      <c r="E217" s="235" t="s">
        <v>1</v>
      </c>
      <c r="F217" s="236" t="s">
        <v>322</v>
      </c>
      <c r="G217" s="233"/>
      <c r="H217" s="237">
        <v>181.233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154</v>
      </c>
      <c r="AU217" s="243" t="s">
        <v>85</v>
      </c>
      <c r="AV217" s="13" t="s">
        <v>85</v>
      </c>
      <c r="AW217" s="13" t="s">
        <v>156</v>
      </c>
      <c r="AX217" s="13" t="s">
        <v>75</v>
      </c>
      <c r="AY217" s="243" t="s">
        <v>146</v>
      </c>
    </row>
    <row r="218" s="13" customFormat="1">
      <c r="A218" s="13"/>
      <c r="B218" s="232"/>
      <c r="C218" s="233"/>
      <c r="D218" s="234" t="s">
        <v>154</v>
      </c>
      <c r="E218" s="235" t="s">
        <v>1</v>
      </c>
      <c r="F218" s="236" t="s">
        <v>323</v>
      </c>
      <c r="G218" s="233"/>
      <c r="H218" s="237">
        <v>-14.102499999999999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154</v>
      </c>
      <c r="AU218" s="243" t="s">
        <v>85</v>
      </c>
      <c r="AV218" s="13" t="s">
        <v>85</v>
      </c>
      <c r="AW218" s="13" t="s">
        <v>156</v>
      </c>
      <c r="AX218" s="13" t="s">
        <v>75</v>
      </c>
      <c r="AY218" s="243" t="s">
        <v>146</v>
      </c>
    </row>
    <row r="219" s="13" customFormat="1">
      <c r="A219" s="13"/>
      <c r="B219" s="232"/>
      <c r="C219" s="233"/>
      <c r="D219" s="234" t="s">
        <v>154</v>
      </c>
      <c r="E219" s="235" t="s">
        <v>1</v>
      </c>
      <c r="F219" s="236" t="s">
        <v>324</v>
      </c>
      <c r="G219" s="233"/>
      <c r="H219" s="237">
        <v>74.081249999999997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154</v>
      </c>
      <c r="AU219" s="243" t="s">
        <v>85</v>
      </c>
      <c r="AV219" s="13" t="s">
        <v>85</v>
      </c>
      <c r="AW219" s="13" t="s">
        <v>156</v>
      </c>
      <c r="AX219" s="13" t="s">
        <v>75</v>
      </c>
      <c r="AY219" s="243" t="s">
        <v>146</v>
      </c>
    </row>
    <row r="220" s="13" customFormat="1">
      <c r="A220" s="13"/>
      <c r="B220" s="232"/>
      <c r="C220" s="233"/>
      <c r="D220" s="234" t="s">
        <v>154</v>
      </c>
      <c r="E220" s="235" t="s">
        <v>1</v>
      </c>
      <c r="F220" s="236" t="s">
        <v>325</v>
      </c>
      <c r="G220" s="233"/>
      <c r="H220" s="237">
        <v>-11.2125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154</v>
      </c>
      <c r="AU220" s="243" t="s">
        <v>85</v>
      </c>
      <c r="AV220" s="13" t="s">
        <v>85</v>
      </c>
      <c r="AW220" s="13" t="s">
        <v>156</v>
      </c>
      <c r="AX220" s="13" t="s">
        <v>75</v>
      </c>
      <c r="AY220" s="243" t="s">
        <v>146</v>
      </c>
    </row>
    <row r="221" s="2" customFormat="1" ht="24.15" customHeight="1">
      <c r="A221" s="37"/>
      <c r="B221" s="38"/>
      <c r="C221" s="218" t="s">
        <v>326</v>
      </c>
      <c r="D221" s="218" t="s">
        <v>148</v>
      </c>
      <c r="E221" s="219" t="s">
        <v>327</v>
      </c>
      <c r="F221" s="220" t="s">
        <v>328</v>
      </c>
      <c r="G221" s="221" t="s">
        <v>295</v>
      </c>
      <c r="H221" s="222">
        <v>115.09999999999999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40</v>
      </c>
      <c r="O221" s="90"/>
      <c r="P221" s="228">
        <f>O221*H221</f>
        <v>0</v>
      </c>
      <c r="Q221" s="228">
        <v>0.01856</v>
      </c>
      <c r="R221" s="228">
        <f>Q221*H221</f>
        <v>2.1362559999999999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152</v>
      </c>
      <c r="AT221" s="230" t="s">
        <v>148</v>
      </c>
      <c r="AU221" s="230" t="s">
        <v>85</v>
      </c>
      <c r="AY221" s="16" t="s">
        <v>146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83</v>
      </c>
      <c r="BK221" s="231">
        <f>ROUND(I221*H221,2)</f>
        <v>0</v>
      </c>
      <c r="BL221" s="16" t="s">
        <v>152</v>
      </c>
      <c r="BM221" s="230" t="s">
        <v>329</v>
      </c>
    </row>
    <row r="222" s="13" customFormat="1">
      <c r="A222" s="13"/>
      <c r="B222" s="232"/>
      <c r="C222" s="233"/>
      <c r="D222" s="234" t="s">
        <v>154</v>
      </c>
      <c r="E222" s="235" t="s">
        <v>1</v>
      </c>
      <c r="F222" s="236" t="s">
        <v>330</v>
      </c>
      <c r="G222" s="233"/>
      <c r="H222" s="237">
        <v>87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154</v>
      </c>
      <c r="AU222" s="243" t="s">
        <v>85</v>
      </c>
      <c r="AV222" s="13" t="s">
        <v>85</v>
      </c>
      <c r="AW222" s="13" t="s">
        <v>156</v>
      </c>
      <c r="AX222" s="13" t="s">
        <v>75</v>
      </c>
      <c r="AY222" s="243" t="s">
        <v>146</v>
      </c>
    </row>
    <row r="223" s="13" customFormat="1">
      <c r="A223" s="13"/>
      <c r="B223" s="232"/>
      <c r="C223" s="233"/>
      <c r="D223" s="234" t="s">
        <v>154</v>
      </c>
      <c r="E223" s="235" t="s">
        <v>1</v>
      </c>
      <c r="F223" s="236" t="s">
        <v>331</v>
      </c>
      <c r="G223" s="233"/>
      <c r="H223" s="237">
        <v>28.100000000000001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154</v>
      </c>
      <c r="AU223" s="243" t="s">
        <v>85</v>
      </c>
      <c r="AV223" s="13" t="s">
        <v>85</v>
      </c>
      <c r="AW223" s="13" t="s">
        <v>156</v>
      </c>
      <c r="AX223" s="13" t="s">
        <v>75</v>
      </c>
      <c r="AY223" s="243" t="s">
        <v>146</v>
      </c>
    </row>
    <row r="224" s="2" customFormat="1" ht="37.8" customHeight="1">
      <c r="A224" s="37"/>
      <c r="B224" s="38"/>
      <c r="C224" s="218" t="s">
        <v>332</v>
      </c>
      <c r="D224" s="218" t="s">
        <v>148</v>
      </c>
      <c r="E224" s="219" t="s">
        <v>333</v>
      </c>
      <c r="F224" s="220" t="s">
        <v>334</v>
      </c>
      <c r="G224" s="221" t="s">
        <v>184</v>
      </c>
      <c r="H224" s="222">
        <v>0.25700000000000001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40</v>
      </c>
      <c r="O224" s="90"/>
      <c r="P224" s="228">
        <f>O224*H224</f>
        <v>0</v>
      </c>
      <c r="Q224" s="228">
        <v>1.04922</v>
      </c>
      <c r="R224" s="228">
        <f>Q224*H224</f>
        <v>0.26964954000000002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152</v>
      </c>
      <c r="AT224" s="230" t="s">
        <v>148</v>
      </c>
      <c r="AU224" s="230" t="s">
        <v>85</v>
      </c>
      <c r="AY224" s="16" t="s">
        <v>146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83</v>
      </c>
      <c r="BK224" s="231">
        <f>ROUND(I224*H224,2)</f>
        <v>0</v>
      </c>
      <c r="BL224" s="16" t="s">
        <v>152</v>
      </c>
      <c r="BM224" s="230" t="s">
        <v>335</v>
      </c>
    </row>
    <row r="225" s="13" customFormat="1">
      <c r="A225" s="13"/>
      <c r="B225" s="232"/>
      <c r="C225" s="233"/>
      <c r="D225" s="234" t="s">
        <v>154</v>
      </c>
      <c r="E225" s="235" t="s">
        <v>1</v>
      </c>
      <c r="F225" s="236" t="s">
        <v>336</v>
      </c>
      <c r="G225" s="233"/>
      <c r="H225" s="237">
        <v>0.25667200000000001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154</v>
      </c>
      <c r="AU225" s="243" t="s">
        <v>85</v>
      </c>
      <c r="AV225" s="13" t="s">
        <v>85</v>
      </c>
      <c r="AW225" s="13" t="s">
        <v>156</v>
      </c>
      <c r="AX225" s="13" t="s">
        <v>83</v>
      </c>
      <c r="AY225" s="243" t="s">
        <v>146</v>
      </c>
    </row>
    <row r="226" s="2" customFormat="1" ht="37.8" customHeight="1">
      <c r="A226" s="37"/>
      <c r="B226" s="38"/>
      <c r="C226" s="218" t="s">
        <v>337</v>
      </c>
      <c r="D226" s="218" t="s">
        <v>148</v>
      </c>
      <c r="E226" s="219" t="s">
        <v>338</v>
      </c>
      <c r="F226" s="220" t="s">
        <v>339</v>
      </c>
      <c r="G226" s="221" t="s">
        <v>340</v>
      </c>
      <c r="H226" s="222">
        <v>6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40</v>
      </c>
      <c r="O226" s="90"/>
      <c r="P226" s="228">
        <f>O226*H226</f>
        <v>0</v>
      </c>
      <c r="Q226" s="228">
        <v>0.022780000000000002</v>
      </c>
      <c r="R226" s="228">
        <f>Q226*H226</f>
        <v>0.13668000000000002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152</v>
      </c>
      <c r="AT226" s="230" t="s">
        <v>148</v>
      </c>
      <c r="AU226" s="230" t="s">
        <v>85</v>
      </c>
      <c r="AY226" s="16" t="s">
        <v>146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83</v>
      </c>
      <c r="BK226" s="231">
        <f>ROUND(I226*H226,2)</f>
        <v>0</v>
      </c>
      <c r="BL226" s="16" t="s">
        <v>152</v>
      </c>
      <c r="BM226" s="230" t="s">
        <v>341</v>
      </c>
    </row>
    <row r="227" s="13" customFormat="1">
      <c r="A227" s="13"/>
      <c r="B227" s="232"/>
      <c r="C227" s="233"/>
      <c r="D227" s="234" t="s">
        <v>154</v>
      </c>
      <c r="E227" s="235" t="s">
        <v>1</v>
      </c>
      <c r="F227" s="236" t="s">
        <v>342</v>
      </c>
      <c r="G227" s="233"/>
      <c r="H227" s="237">
        <v>6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154</v>
      </c>
      <c r="AU227" s="243" t="s">
        <v>85</v>
      </c>
      <c r="AV227" s="13" t="s">
        <v>85</v>
      </c>
      <c r="AW227" s="13" t="s">
        <v>156</v>
      </c>
      <c r="AX227" s="13" t="s">
        <v>83</v>
      </c>
      <c r="AY227" s="243" t="s">
        <v>146</v>
      </c>
    </row>
    <row r="228" s="2" customFormat="1" ht="37.8" customHeight="1">
      <c r="A228" s="37"/>
      <c r="B228" s="38"/>
      <c r="C228" s="218" t="s">
        <v>343</v>
      </c>
      <c r="D228" s="218" t="s">
        <v>148</v>
      </c>
      <c r="E228" s="219" t="s">
        <v>344</v>
      </c>
      <c r="F228" s="220" t="s">
        <v>345</v>
      </c>
      <c r="G228" s="221" t="s">
        <v>340</v>
      </c>
      <c r="H228" s="222">
        <v>3</v>
      </c>
      <c r="I228" s="223"/>
      <c r="J228" s="224">
        <f>ROUND(I228*H228,2)</f>
        <v>0</v>
      </c>
      <c r="K228" s="225"/>
      <c r="L228" s="43"/>
      <c r="M228" s="226" t="s">
        <v>1</v>
      </c>
      <c r="N228" s="227" t="s">
        <v>40</v>
      </c>
      <c r="O228" s="90"/>
      <c r="P228" s="228">
        <f>O228*H228</f>
        <v>0</v>
      </c>
      <c r="Q228" s="228">
        <v>0.036549999999999999</v>
      </c>
      <c r="R228" s="228">
        <f>Q228*H228</f>
        <v>0.10965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152</v>
      </c>
      <c r="AT228" s="230" t="s">
        <v>148</v>
      </c>
      <c r="AU228" s="230" t="s">
        <v>85</v>
      </c>
      <c r="AY228" s="16" t="s">
        <v>146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83</v>
      </c>
      <c r="BK228" s="231">
        <f>ROUND(I228*H228,2)</f>
        <v>0</v>
      </c>
      <c r="BL228" s="16" t="s">
        <v>152</v>
      </c>
      <c r="BM228" s="230" t="s">
        <v>346</v>
      </c>
    </row>
    <row r="229" s="2" customFormat="1" ht="16.5" customHeight="1">
      <c r="A229" s="37"/>
      <c r="B229" s="38"/>
      <c r="C229" s="218" t="s">
        <v>347</v>
      </c>
      <c r="D229" s="218" t="s">
        <v>148</v>
      </c>
      <c r="E229" s="219" t="s">
        <v>348</v>
      </c>
      <c r="F229" s="220" t="s">
        <v>349</v>
      </c>
      <c r="G229" s="221" t="s">
        <v>340</v>
      </c>
      <c r="H229" s="222">
        <v>9</v>
      </c>
      <c r="I229" s="223"/>
      <c r="J229" s="224">
        <f>ROUND(I229*H229,2)</f>
        <v>0</v>
      </c>
      <c r="K229" s="225"/>
      <c r="L229" s="43"/>
      <c r="M229" s="226" t="s">
        <v>1</v>
      </c>
      <c r="N229" s="227" t="s">
        <v>40</v>
      </c>
      <c r="O229" s="90"/>
      <c r="P229" s="228">
        <f>O229*H229</f>
        <v>0</v>
      </c>
      <c r="Q229" s="228">
        <v>0.04555</v>
      </c>
      <c r="R229" s="228">
        <f>Q229*H229</f>
        <v>0.40994999999999998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152</v>
      </c>
      <c r="AT229" s="230" t="s">
        <v>148</v>
      </c>
      <c r="AU229" s="230" t="s">
        <v>85</v>
      </c>
      <c r="AY229" s="16" t="s">
        <v>146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83</v>
      </c>
      <c r="BK229" s="231">
        <f>ROUND(I229*H229,2)</f>
        <v>0</v>
      </c>
      <c r="BL229" s="16" t="s">
        <v>152</v>
      </c>
      <c r="BM229" s="230" t="s">
        <v>350</v>
      </c>
    </row>
    <row r="230" s="13" customFormat="1">
      <c r="A230" s="13"/>
      <c r="B230" s="232"/>
      <c r="C230" s="233"/>
      <c r="D230" s="234" t="s">
        <v>154</v>
      </c>
      <c r="E230" s="235" t="s">
        <v>1</v>
      </c>
      <c r="F230" s="236" t="s">
        <v>351</v>
      </c>
      <c r="G230" s="233"/>
      <c r="H230" s="237">
        <v>9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154</v>
      </c>
      <c r="AU230" s="243" t="s">
        <v>85</v>
      </c>
      <c r="AV230" s="13" t="s">
        <v>85</v>
      </c>
      <c r="AW230" s="13" t="s">
        <v>156</v>
      </c>
      <c r="AX230" s="13" t="s">
        <v>83</v>
      </c>
      <c r="AY230" s="243" t="s">
        <v>146</v>
      </c>
    </row>
    <row r="231" s="2" customFormat="1" ht="37.8" customHeight="1">
      <c r="A231" s="37"/>
      <c r="B231" s="38"/>
      <c r="C231" s="218" t="s">
        <v>352</v>
      </c>
      <c r="D231" s="218" t="s">
        <v>148</v>
      </c>
      <c r="E231" s="219" t="s">
        <v>353</v>
      </c>
      <c r="F231" s="220" t="s">
        <v>354</v>
      </c>
      <c r="G231" s="221" t="s">
        <v>340</v>
      </c>
      <c r="H231" s="222">
        <v>4</v>
      </c>
      <c r="I231" s="223"/>
      <c r="J231" s="224">
        <f>ROUND(I231*H231,2)</f>
        <v>0</v>
      </c>
      <c r="K231" s="225"/>
      <c r="L231" s="43"/>
      <c r="M231" s="226" t="s">
        <v>1</v>
      </c>
      <c r="N231" s="227" t="s">
        <v>40</v>
      </c>
      <c r="O231" s="90"/>
      <c r="P231" s="228">
        <f>O231*H231</f>
        <v>0</v>
      </c>
      <c r="Q231" s="228">
        <v>0.054550000000000001</v>
      </c>
      <c r="R231" s="228">
        <f>Q231*H231</f>
        <v>0.21820000000000001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152</v>
      </c>
      <c r="AT231" s="230" t="s">
        <v>148</v>
      </c>
      <c r="AU231" s="230" t="s">
        <v>85</v>
      </c>
      <c r="AY231" s="16" t="s">
        <v>146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83</v>
      </c>
      <c r="BK231" s="231">
        <f>ROUND(I231*H231,2)</f>
        <v>0</v>
      </c>
      <c r="BL231" s="16" t="s">
        <v>152</v>
      </c>
      <c r="BM231" s="230" t="s">
        <v>355</v>
      </c>
    </row>
    <row r="232" s="2" customFormat="1" ht="37.8" customHeight="1">
      <c r="A232" s="37"/>
      <c r="B232" s="38"/>
      <c r="C232" s="218" t="s">
        <v>356</v>
      </c>
      <c r="D232" s="218" t="s">
        <v>148</v>
      </c>
      <c r="E232" s="219" t="s">
        <v>357</v>
      </c>
      <c r="F232" s="220" t="s">
        <v>358</v>
      </c>
      <c r="G232" s="221" t="s">
        <v>340</v>
      </c>
      <c r="H232" s="222">
        <v>3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40</v>
      </c>
      <c r="O232" s="90"/>
      <c r="P232" s="228">
        <f>O232*H232</f>
        <v>0</v>
      </c>
      <c r="Q232" s="228">
        <v>0.081850000000000006</v>
      </c>
      <c r="R232" s="228">
        <f>Q232*H232</f>
        <v>0.24555000000000002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152</v>
      </c>
      <c r="AT232" s="230" t="s">
        <v>148</v>
      </c>
      <c r="AU232" s="230" t="s">
        <v>85</v>
      </c>
      <c r="AY232" s="16" t="s">
        <v>146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83</v>
      </c>
      <c r="BK232" s="231">
        <f>ROUND(I232*H232,2)</f>
        <v>0</v>
      </c>
      <c r="BL232" s="16" t="s">
        <v>152</v>
      </c>
      <c r="BM232" s="230" t="s">
        <v>359</v>
      </c>
    </row>
    <row r="233" s="2" customFormat="1" ht="21.75" customHeight="1">
      <c r="A233" s="37"/>
      <c r="B233" s="38"/>
      <c r="C233" s="218" t="s">
        <v>360</v>
      </c>
      <c r="D233" s="218" t="s">
        <v>148</v>
      </c>
      <c r="E233" s="219" t="s">
        <v>361</v>
      </c>
      <c r="F233" s="220" t="s">
        <v>362</v>
      </c>
      <c r="G233" s="221" t="s">
        <v>159</v>
      </c>
      <c r="H233" s="222">
        <v>0.89100000000000001</v>
      </c>
      <c r="I233" s="223"/>
      <c r="J233" s="224">
        <f>ROUND(I233*H233,2)</f>
        <v>0</v>
      </c>
      <c r="K233" s="225"/>
      <c r="L233" s="43"/>
      <c r="M233" s="226" t="s">
        <v>1</v>
      </c>
      <c r="N233" s="227" t="s">
        <v>40</v>
      </c>
      <c r="O233" s="90"/>
      <c r="P233" s="228">
        <f>O233*H233</f>
        <v>0</v>
      </c>
      <c r="Q233" s="228">
        <v>2.5018799999999999</v>
      </c>
      <c r="R233" s="228">
        <f>Q233*H233</f>
        <v>2.2291750800000001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152</v>
      </c>
      <c r="AT233" s="230" t="s">
        <v>148</v>
      </c>
      <c r="AU233" s="230" t="s">
        <v>85</v>
      </c>
      <c r="AY233" s="16" t="s">
        <v>146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83</v>
      </c>
      <c r="BK233" s="231">
        <f>ROUND(I233*H233,2)</f>
        <v>0</v>
      </c>
      <c r="BL233" s="16" t="s">
        <v>152</v>
      </c>
      <c r="BM233" s="230" t="s">
        <v>363</v>
      </c>
    </row>
    <row r="234" s="13" customFormat="1">
      <c r="A234" s="13"/>
      <c r="B234" s="232"/>
      <c r="C234" s="233"/>
      <c r="D234" s="234" t="s">
        <v>154</v>
      </c>
      <c r="E234" s="235" t="s">
        <v>1</v>
      </c>
      <c r="F234" s="236" t="s">
        <v>364</v>
      </c>
      <c r="G234" s="233"/>
      <c r="H234" s="237">
        <v>0.890625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154</v>
      </c>
      <c r="AU234" s="243" t="s">
        <v>85</v>
      </c>
      <c r="AV234" s="13" t="s">
        <v>85</v>
      </c>
      <c r="AW234" s="13" t="s">
        <v>156</v>
      </c>
      <c r="AX234" s="13" t="s">
        <v>75</v>
      </c>
      <c r="AY234" s="243" t="s">
        <v>146</v>
      </c>
    </row>
    <row r="235" s="2" customFormat="1" ht="55.5" customHeight="1">
      <c r="A235" s="37"/>
      <c r="B235" s="38"/>
      <c r="C235" s="218" t="s">
        <v>365</v>
      </c>
      <c r="D235" s="218" t="s">
        <v>148</v>
      </c>
      <c r="E235" s="219" t="s">
        <v>366</v>
      </c>
      <c r="F235" s="220" t="s">
        <v>367</v>
      </c>
      <c r="G235" s="221" t="s">
        <v>151</v>
      </c>
      <c r="H235" s="222">
        <v>9.375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40</v>
      </c>
      <c r="O235" s="90"/>
      <c r="P235" s="228">
        <f>O235*H235</f>
        <v>0</v>
      </c>
      <c r="Q235" s="228">
        <v>0.01409</v>
      </c>
      <c r="R235" s="228">
        <f>Q235*H235</f>
        <v>0.13209375000000001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152</v>
      </c>
      <c r="AT235" s="230" t="s">
        <v>148</v>
      </c>
      <c r="AU235" s="230" t="s">
        <v>85</v>
      </c>
      <c r="AY235" s="16" t="s">
        <v>146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83</v>
      </c>
      <c r="BK235" s="231">
        <f>ROUND(I235*H235,2)</f>
        <v>0</v>
      </c>
      <c r="BL235" s="16" t="s">
        <v>152</v>
      </c>
      <c r="BM235" s="230" t="s">
        <v>368</v>
      </c>
    </row>
    <row r="236" s="13" customFormat="1">
      <c r="A236" s="13"/>
      <c r="B236" s="232"/>
      <c r="C236" s="233"/>
      <c r="D236" s="234" t="s">
        <v>154</v>
      </c>
      <c r="E236" s="235" t="s">
        <v>1</v>
      </c>
      <c r="F236" s="236" t="s">
        <v>369</v>
      </c>
      <c r="G236" s="233"/>
      <c r="H236" s="237">
        <v>9.375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154</v>
      </c>
      <c r="AU236" s="243" t="s">
        <v>85</v>
      </c>
      <c r="AV236" s="13" t="s">
        <v>85</v>
      </c>
      <c r="AW236" s="13" t="s">
        <v>156</v>
      </c>
      <c r="AX236" s="13" t="s">
        <v>75</v>
      </c>
      <c r="AY236" s="243" t="s">
        <v>146</v>
      </c>
    </row>
    <row r="237" s="2" customFormat="1" ht="55.5" customHeight="1">
      <c r="A237" s="37"/>
      <c r="B237" s="38"/>
      <c r="C237" s="218" t="s">
        <v>370</v>
      </c>
      <c r="D237" s="218" t="s">
        <v>148</v>
      </c>
      <c r="E237" s="219" t="s">
        <v>371</v>
      </c>
      <c r="F237" s="220" t="s">
        <v>372</v>
      </c>
      <c r="G237" s="221" t="s">
        <v>151</v>
      </c>
      <c r="H237" s="222">
        <v>9.375</v>
      </c>
      <c r="I237" s="223"/>
      <c r="J237" s="224">
        <f>ROUND(I237*H237,2)</f>
        <v>0</v>
      </c>
      <c r="K237" s="225"/>
      <c r="L237" s="43"/>
      <c r="M237" s="226" t="s">
        <v>1</v>
      </c>
      <c r="N237" s="227" t="s">
        <v>40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152</v>
      </c>
      <c r="AT237" s="230" t="s">
        <v>148</v>
      </c>
      <c r="AU237" s="230" t="s">
        <v>85</v>
      </c>
      <c r="AY237" s="16" t="s">
        <v>146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83</v>
      </c>
      <c r="BK237" s="231">
        <f>ROUND(I237*H237,2)</f>
        <v>0</v>
      </c>
      <c r="BL237" s="16" t="s">
        <v>152</v>
      </c>
      <c r="BM237" s="230" t="s">
        <v>373</v>
      </c>
    </row>
    <row r="238" s="2" customFormat="1" ht="33" customHeight="1">
      <c r="A238" s="37"/>
      <c r="B238" s="38"/>
      <c r="C238" s="218" t="s">
        <v>374</v>
      </c>
      <c r="D238" s="218" t="s">
        <v>148</v>
      </c>
      <c r="E238" s="219" t="s">
        <v>375</v>
      </c>
      <c r="F238" s="220" t="s">
        <v>376</v>
      </c>
      <c r="G238" s="221" t="s">
        <v>184</v>
      </c>
      <c r="H238" s="222">
        <v>0.092999999999999999</v>
      </c>
      <c r="I238" s="223"/>
      <c r="J238" s="224">
        <f>ROUND(I238*H238,2)</f>
        <v>0</v>
      </c>
      <c r="K238" s="225"/>
      <c r="L238" s="43"/>
      <c r="M238" s="226" t="s">
        <v>1</v>
      </c>
      <c r="N238" s="227" t="s">
        <v>40</v>
      </c>
      <c r="O238" s="90"/>
      <c r="P238" s="228">
        <f>O238*H238</f>
        <v>0</v>
      </c>
      <c r="Q238" s="228">
        <v>1.04575</v>
      </c>
      <c r="R238" s="228">
        <f>Q238*H238</f>
        <v>0.097254750000000001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152</v>
      </c>
      <c r="AT238" s="230" t="s">
        <v>148</v>
      </c>
      <c r="AU238" s="230" t="s">
        <v>85</v>
      </c>
      <c r="AY238" s="16" t="s">
        <v>146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83</v>
      </c>
      <c r="BK238" s="231">
        <f>ROUND(I238*H238,2)</f>
        <v>0</v>
      </c>
      <c r="BL238" s="16" t="s">
        <v>152</v>
      </c>
      <c r="BM238" s="230" t="s">
        <v>377</v>
      </c>
    </row>
    <row r="239" s="14" customFormat="1">
      <c r="A239" s="14"/>
      <c r="B239" s="255"/>
      <c r="C239" s="256"/>
      <c r="D239" s="234" t="s">
        <v>154</v>
      </c>
      <c r="E239" s="257" t="s">
        <v>1</v>
      </c>
      <c r="F239" s="258" t="s">
        <v>378</v>
      </c>
      <c r="G239" s="256"/>
      <c r="H239" s="257" t="s">
        <v>1</v>
      </c>
      <c r="I239" s="259"/>
      <c r="J239" s="256"/>
      <c r="K239" s="256"/>
      <c r="L239" s="26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4" t="s">
        <v>154</v>
      </c>
      <c r="AU239" s="264" t="s">
        <v>85</v>
      </c>
      <c r="AV239" s="14" t="s">
        <v>83</v>
      </c>
      <c r="AW239" s="14" t="s">
        <v>156</v>
      </c>
      <c r="AX239" s="14" t="s">
        <v>75</v>
      </c>
      <c r="AY239" s="264" t="s">
        <v>146</v>
      </c>
    </row>
    <row r="240" s="13" customFormat="1">
      <c r="A240" s="13"/>
      <c r="B240" s="232"/>
      <c r="C240" s="233"/>
      <c r="D240" s="234" t="s">
        <v>154</v>
      </c>
      <c r="E240" s="235" t="s">
        <v>1</v>
      </c>
      <c r="F240" s="236" t="s">
        <v>379</v>
      </c>
      <c r="G240" s="233"/>
      <c r="H240" s="237">
        <v>0.068999039999999998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154</v>
      </c>
      <c r="AU240" s="243" t="s">
        <v>85</v>
      </c>
      <c r="AV240" s="13" t="s">
        <v>85</v>
      </c>
      <c r="AW240" s="13" t="s">
        <v>156</v>
      </c>
      <c r="AX240" s="13" t="s">
        <v>75</v>
      </c>
      <c r="AY240" s="243" t="s">
        <v>146</v>
      </c>
    </row>
    <row r="241" s="13" customFormat="1">
      <c r="A241" s="13"/>
      <c r="B241" s="232"/>
      <c r="C241" s="233"/>
      <c r="D241" s="234" t="s">
        <v>154</v>
      </c>
      <c r="E241" s="235" t="s">
        <v>1</v>
      </c>
      <c r="F241" s="236" t="s">
        <v>380</v>
      </c>
      <c r="G241" s="233"/>
      <c r="H241" s="237">
        <v>0.023650704000000002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154</v>
      </c>
      <c r="AU241" s="243" t="s">
        <v>85</v>
      </c>
      <c r="AV241" s="13" t="s">
        <v>85</v>
      </c>
      <c r="AW241" s="13" t="s">
        <v>156</v>
      </c>
      <c r="AX241" s="13" t="s">
        <v>75</v>
      </c>
      <c r="AY241" s="243" t="s">
        <v>146</v>
      </c>
    </row>
    <row r="242" s="2" customFormat="1" ht="33" customHeight="1">
      <c r="A242" s="37"/>
      <c r="B242" s="38"/>
      <c r="C242" s="218" t="s">
        <v>381</v>
      </c>
      <c r="D242" s="218" t="s">
        <v>148</v>
      </c>
      <c r="E242" s="219" t="s">
        <v>382</v>
      </c>
      <c r="F242" s="220" t="s">
        <v>383</v>
      </c>
      <c r="G242" s="221" t="s">
        <v>295</v>
      </c>
      <c r="H242" s="222">
        <v>21.399999999999999</v>
      </c>
      <c r="I242" s="223"/>
      <c r="J242" s="224">
        <f>ROUND(I242*H242,2)</f>
        <v>0</v>
      </c>
      <c r="K242" s="225"/>
      <c r="L242" s="43"/>
      <c r="M242" s="226" t="s">
        <v>1</v>
      </c>
      <c r="N242" s="227" t="s">
        <v>40</v>
      </c>
      <c r="O242" s="90"/>
      <c r="P242" s="228">
        <f>O242*H242</f>
        <v>0</v>
      </c>
      <c r="Q242" s="228">
        <v>0.00019000000000000001</v>
      </c>
      <c r="R242" s="228">
        <f>Q242*H242</f>
        <v>0.0040660000000000002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152</v>
      </c>
      <c r="AT242" s="230" t="s">
        <v>148</v>
      </c>
      <c r="AU242" s="230" t="s">
        <v>85</v>
      </c>
      <c r="AY242" s="16" t="s">
        <v>146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83</v>
      </c>
      <c r="BK242" s="231">
        <f>ROUND(I242*H242,2)</f>
        <v>0</v>
      </c>
      <c r="BL242" s="16" t="s">
        <v>152</v>
      </c>
      <c r="BM242" s="230" t="s">
        <v>384</v>
      </c>
    </row>
    <row r="243" s="13" customFormat="1">
      <c r="A243" s="13"/>
      <c r="B243" s="232"/>
      <c r="C243" s="233"/>
      <c r="D243" s="234" t="s">
        <v>154</v>
      </c>
      <c r="E243" s="235" t="s">
        <v>1</v>
      </c>
      <c r="F243" s="236" t="s">
        <v>385</v>
      </c>
      <c r="G243" s="233"/>
      <c r="H243" s="237">
        <v>21.399999999999999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154</v>
      </c>
      <c r="AU243" s="243" t="s">
        <v>85</v>
      </c>
      <c r="AV243" s="13" t="s">
        <v>85</v>
      </c>
      <c r="AW243" s="13" t="s">
        <v>156</v>
      </c>
      <c r="AX243" s="13" t="s">
        <v>83</v>
      </c>
      <c r="AY243" s="243" t="s">
        <v>146</v>
      </c>
    </row>
    <row r="244" s="2" customFormat="1" ht="37.8" customHeight="1">
      <c r="A244" s="37"/>
      <c r="B244" s="38"/>
      <c r="C244" s="218" t="s">
        <v>386</v>
      </c>
      <c r="D244" s="218" t="s">
        <v>148</v>
      </c>
      <c r="E244" s="219" t="s">
        <v>387</v>
      </c>
      <c r="F244" s="220" t="s">
        <v>388</v>
      </c>
      <c r="G244" s="221" t="s">
        <v>151</v>
      </c>
      <c r="H244" s="222">
        <v>41.232999999999997</v>
      </c>
      <c r="I244" s="223"/>
      <c r="J244" s="224">
        <f>ROUND(I244*H244,2)</f>
        <v>0</v>
      </c>
      <c r="K244" s="225"/>
      <c r="L244" s="43"/>
      <c r="M244" s="226" t="s">
        <v>1</v>
      </c>
      <c r="N244" s="227" t="s">
        <v>40</v>
      </c>
      <c r="O244" s="90"/>
      <c r="P244" s="228">
        <f>O244*H244</f>
        <v>0</v>
      </c>
      <c r="Q244" s="228">
        <v>0.094479999999999995</v>
      </c>
      <c r="R244" s="228">
        <f>Q244*H244</f>
        <v>3.8956938399999994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152</v>
      </c>
      <c r="AT244" s="230" t="s">
        <v>148</v>
      </c>
      <c r="AU244" s="230" t="s">
        <v>85</v>
      </c>
      <c r="AY244" s="16" t="s">
        <v>146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83</v>
      </c>
      <c r="BK244" s="231">
        <f>ROUND(I244*H244,2)</f>
        <v>0</v>
      </c>
      <c r="BL244" s="16" t="s">
        <v>152</v>
      </c>
      <c r="BM244" s="230" t="s">
        <v>389</v>
      </c>
    </row>
    <row r="245" s="13" customFormat="1">
      <c r="A245" s="13"/>
      <c r="B245" s="232"/>
      <c r="C245" s="233"/>
      <c r="D245" s="234" t="s">
        <v>154</v>
      </c>
      <c r="E245" s="235" t="s">
        <v>1</v>
      </c>
      <c r="F245" s="236" t="s">
        <v>390</v>
      </c>
      <c r="G245" s="233"/>
      <c r="H245" s="237">
        <v>41.232500000000002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154</v>
      </c>
      <c r="AU245" s="243" t="s">
        <v>85</v>
      </c>
      <c r="AV245" s="13" t="s">
        <v>85</v>
      </c>
      <c r="AW245" s="13" t="s">
        <v>156</v>
      </c>
      <c r="AX245" s="13" t="s">
        <v>75</v>
      </c>
      <c r="AY245" s="243" t="s">
        <v>146</v>
      </c>
    </row>
    <row r="246" s="12" customFormat="1" ht="22.8" customHeight="1">
      <c r="A246" s="12"/>
      <c r="B246" s="202"/>
      <c r="C246" s="203"/>
      <c r="D246" s="204" t="s">
        <v>74</v>
      </c>
      <c r="E246" s="216" t="s">
        <v>152</v>
      </c>
      <c r="F246" s="216" t="s">
        <v>391</v>
      </c>
      <c r="G246" s="203"/>
      <c r="H246" s="203"/>
      <c r="I246" s="206"/>
      <c r="J246" s="217">
        <f>BK246</f>
        <v>0</v>
      </c>
      <c r="K246" s="203"/>
      <c r="L246" s="208"/>
      <c r="M246" s="209"/>
      <c r="N246" s="210"/>
      <c r="O246" s="210"/>
      <c r="P246" s="211">
        <f>SUM(P247:P271)</f>
        <v>0</v>
      </c>
      <c r="Q246" s="210"/>
      <c r="R246" s="211">
        <f>SUM(R247:R271)</f>
        <v>67.514852329999997</v>
      </c>
      <c r="S246" s="210"/>
      <c r="T246" s="212">
        <f>SUM(T247:T271)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3" t="s">
        <v>83</v>
      </c>
      <c r="AT246" s="214" t="s">
        <v>74</v>
      </c>
      <c r="AU246" s="214" t="s">
        <v>83</v>
      </c>
      <c r="AY246" s="213" t="s">
        <v>146</v>
      </c>
      <c r="BK246" s="215">
        <f>SUM(BK247:BK271)</f>
        <v>0</v>
      </c>
    </row>
    <row r="247" s="2" customFormat="1" ht="49.05" customHeight="1">
      <c r="A247" s="37"/>
      <c r="B247" s="38"/>
      <c r="C247" s="218" t="s">
        <v>392</v>
      </c>
      <c r="D247" s="218" t="s">
        <v>148</v>
      </c>
      <c r="E247" s="219" t="s">
        <v>393</v>
      </c>
      <c r="F247" s="220" t="s">
        <v>394</v>
      </c>
      <c r="G247" s="221" t="s">
        <v>340</v>
      </c>
      <c r="H247" s="222">
        <v>7</v>
      </c>
      <c r="I247" s="223"/>
      <c r="J247" s="224">
        <f>ROUND(I247*H247,2)</f>
        <v>0</v>
      </c>
      <c r="K247" s="225"/>
      <c r="L247" s="43"/>
      <c r="M247" s="226" t="s">
        <v>1</v>
      </c>
      <c r="N247" s="227" t="s">
        <v>40</v>
      </c>
      <c r="O247" s="90"/>
      <c r="P247" s="228">
        <f>O247*H247</f>
        <v>0</v>
      </c>
      <c r="Q247" s="228">
        <v>0.12901000000000001</v>
      </c>
      <c r="R247" s="228">
        <f>Q247*H247</f>
        <v>0.90307000000000004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152</v>
      </c>
      <c r="AT247" s="230" t="s">
        <v>148</v>
      </c>
      <c r="AU247" s="230" t="s">
        <v>85</v>
      </c>
      <c r="AY247" s="16" t="s">
        <v>146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83</v>
      </c>
      <c r="BK247" s="231">
        <f>ROUND(I247*H247,2)</f>
        <v>0</v>
      </c>
      <c r="BL247" s="16" t="s">
        <v>152</v>
      </c>
      <c r="BM247" s="230" t="s">
        <v>395</v>
      </c>
    </row>
    <row r="248" s="2" customFormat="1" ht="24.15" customHeight="1">
      <c r="A248" s="37"/>
      <c r="B248" s="38"/>
      <c r="C248" s="244" t="s">
        <v>396</v>
      </c>
      <c r="D248" s="244" t="s">
        <v>196</v>
      </c>
      <c r="E248" s="245" t="s">
        <v>397</v>
      </c>
      <c r="F248" s="246" t="s">
        <v>398</v>
      </c>
      <c r="G248" s="247" t="s">
        <v>295</v>
      </c>
      <c r="H248" s="248">
        <v>40.200000000000003</v>
      </c>
      <c r="I248" s="249"/>
      <c r="J248" s="250">
        <f>ROUND(I248*H248,2)</f>
        <v>0</v>
      </c>
      <c r="K248" s="251"/>
      <c r="L248" s="252"/>
      <c r="M248" s="253" t="s">
        <v>1</v>
      </c>
      <c r="N248" s="254" t="s">
        <v>40</v>
      </c>
      <c r="O248" s="90"/>
      <c r="P248" s="228">
        <f>O248*H248</f>
        <v>0</v>
      </c>
      <c r="Q248" s="228">
        <v>0.29499999999999998</v>
      </c>
      <c r="R248" s="228">
        <f>Q248*H248</f>
        <v>11.859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187</v>
      </c>
      <c r="AT248" s="230" t="s">
        <v>196</v>
      </c>
      <c r="AU248" s="230" t="s">
        <v>85</v>
      </c>
      <c r="AY248" s="16" t="s">
        <v>146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83</v>
      </c>
      <c r="BK248" s="231">
        <f>ROUND(I248*H248,2)</f>
        <v>0</v>
      </c>
      <c r="BL248" s="16" t="s">
        <v>152</v>
      </c>
      <c r="BM248" s="230" t="s">
        <v>399</v>
      </c>
    </row>
    <row r="249" s="13" customFormat="1">
      <c r="A249" s="13"/>
      <c r="B249" s="232"/>
      <c r="C249" s="233"/>
      <c r="D249" s="234" t="s">
        <v>154</v>
      </c>
      <c r="E249" s="235" t="s">
        <v>1</v>
      </c>
      <c r="F249" s="236" t="s">
        <v>400</v>
      </c>
      <c r="G249" s="233"/>
      <c r="H249" s="237">
        <v>40.200000000000003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154</v>
      </c>
      <c r="AU249" s="243" t="s">
        <v>85</v>
      </c>
      <c r="AV249" s="13" t="s">
        <v>85</v>
      </c>
      <c r="AW249" s="13" t="s">
        <v>156</v>
      </c>
      <c r="AX249" s="13" t="s">
        <v>75</v>
      </c>
      <c r="AY249" s="243" t="s">
        <v>146</v>
      </c>
    </row>
    <row r="250" s="2" customFormat="1" ht="16.5" customHeight="1">
      <c r="A250" s="37"/>
      <c r="B250" s="38"/>
      <c r="C250" s="244" t="s">
        <v>401</v>
      </c>
      <c r="D250" s="244" t="s">
        <v>196</v>
      </c>
      <c r="E250" s="245" t="s">
        <v>402</v>
      </c>
      <c r="F250" s="246" t="s">
        <v>403</v>
      </c>
      <c r="G250" s="247" t="s">
        <v>295</v>
      </c>
      <c r="H250" s="248">
        <v>6.7000000000000002</v>
      </c>
      <c r="I250" s="249"/>
      <c r="J250" s="250">
        <f>ROUND(I250*H250,2)</f>
        <v>0</v>
      </c>
      <c r="K250" s="251"/>
      <c r="L250" s="252"/>
      <c r="M250" s="253" t="s">
        <v>1</v>
      </c>
      <c r="N250" s="254" t="s">
        <v>40</v>
      </c>
      <c r="O250" s="90"/>
      <c r="P250" s="228">
        <f>O250*H250</f>
        <v>0</v>
      </c>
      <c r="Q250" s="228">
        <v>0.14999999999999999</v>
      </c>
      <c r="R250" s="228">
        <f>Q250*H250</f>
        <v>1.0049999999999999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187</v>
      </c>
      <c r="AT250" s="230" t="s">
        <v>196</v>
      </c>
      <c r="AU250" s="230" t="s">
        <v>85</v>
      </c>
      <c r="AY250" s="16" t="s">
        <v>146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83</v>
      </c>
      <c r="BK250" s="231">
        <f>ROUND(I250*H250,2)</f>
        <v>0</v>
      </c>
      <c r="BL250" s="16" t="s">
        <v>152</v>
      </c>
      <c r="BM250" s="230" t="s">
        <v>404</v>
      </c>
    </row>
    <row r="251" s="2" customFormat="1" ht="78" customHeight="1">
      <c r="A251" s="37"/>
      <c r="B251" s="38"/>
      <c r="C251" s="218" t="s">
        <v>405</v>
      </c>
      <c r="D251" s="218" t="s">
        <v>148</v>
      </c>
      <c r="E251" s="219" t="s">
        <v>406</v>
      </c>
      <c r="F251" s="220" t="s">
        <v>407</v>
      </c>
      <c r="G251" s="221" t="s">
        <v>184</v>
      </c>
      <c r="H251" s="222">
        <v>0.017000000000000001</v>
      </c>
      <c r="I251" s="223"/>
      <c r="J251" s="224">
        <f>ROUND(I251*H251,2)</f>
        <v>0</v>
      </c>
      <c r="K251" s="225"/>
      <c r="L251" s="43"/>
      <c r="M251" s="226" t="s">
        <v>1</v>
      </c>
      <c r="N251" s="227" t="s">
        <v>40</v>
      </c>
      <c r="O251" s="90"/>
      <c r="P251" s="228">
        <f>O251*H251</f>
        <v>0</v>
      </c>
      <c r="Q251" s="228">
        <v>1.05555</v>
      </c>
      <c r="R251" s="228">
        <f>Q251*H251</f>
        <v>0.017944350000000001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152</v>
      </c>
      <c r="AT251" s="230" t="s">
        <v>148</v>
      </c>
      <c r="AU251" s="230" t="s">
        <v>85</v>
      </c>
      <c r="AY251" s="16" t="s">
        <v>146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83</v>
      </c>
      <c r="BK251" s="231">
        <f>ROUND(I251*H251,2)</f>
        <v>0</v>
      </c>
      <c r="BL251" s="16" t="s">
        <v>152</v>
      </c>
      <c r="BM251" s="230" t="s">
        <v>408</v>
      </c>
    </row>
    <row r="252" s="13" customFormat="1">
      <c r="A252" s="13"/>
      <c r="B252" s="232"/>
      <c r="C252" s="233"/>
      <c r="D252" s="234" t="s">
        <v>154</v>
      </c>
      <c r="E252" s="235" t="s">
        <v>1</v>
      </c>
      <c r="F252" s="236" t="s">
        <v>409</v>
      </c>
      <c r="G252" s="233"/>
      <c r="H252" s="237">
        <v>0.016590000000000001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154</v>
      </c>
      <c r="AU252" s="243" t="s">
        <v>85</v>
      </c>
      <c r="AV252" s="13" t="s">
        <v>85</v>
      </c>
      <c r="AW252" s="13" t="s">
        <v>156</v>
      </c>
      <c r="AX252" s="13" t="s">
        <v>75</v>
      </c>
      <c r="AY252" s="243" t="s">
        <v>146</v>
      </c>
    </row>
    <row r="253" s="2" customFormat="1" ht="24.15" customHeight="1">
      <c r="A253" s="37"/>
      <c r="B253" s="38"/>
      <c r="C253" s="218" t="s">
        <v>410</v>
      </c>
      <c r="D253" s="218" t="s">
        <v>148</v>
      </c>
      <c r="E253" s="219" t="s">
        <v>411</v>
      </c>
      <c r="F253" s="220" t="s">
        <v>412</v>
      </c>
      <c r="G253" s="221" t="s">
        <v>159</v>
      </c>
      <c r="H253" s="222">
        <v>7.1600000000000001</v>
      </c>
      <c r="I253" s="223"/>
      <c r="J253" s="224">
        <f>ROUND(I253*H253,2)</f>
        <v>0</v>
      </c>
      <c r="K253" s="225"/>
      <c r="L253" s="43"/>
      <c r="M253" s="226" t="s">
        <v>1</v>
      </c>
      <c r="N253" s="227" t="s">
        <v>40</v>
      </c>
      <c r="O253" s="90"/>
      <c r="P253" s="228">
        <f>O253*H253</f>
        <v>0</v>
      </c>
      <c r="Q253" s="228">
        <v>2.5019800000000001</v>
      </c>
      <c r="R253" s="228">
        <f>Q253*H253</f>
        <v>17.9141768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152</v>
      </c>
      <c r="AT253" s="230" t="s">
        <v>148</v>
      </c>
      <c r="AU253" s="230" t="s">
        <v>85</v>
      </c>
      <c r="AY253" s="16" t="s">
        <v>146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83</v>
      </c>
      <c r="BK253" s="231">
        <f>ROUND(I253*H253,2)</f>
        <v>0</v>
      </c>
      <c r="BL253" s="16" t="s">
        <v>152</v>
      </c>
      <c r="BM253" s="230" t="s">
        <v>413</v>
      </c>
    </row>
    <row r="254" s="13" customFormat="1">
      <c r="A254" s="13"/>
      <c r="B254" s="232"/>
      <c r="C254" s="233"/>
      <c r="D254" s="234" t="s">
        <v>154</v>
      </c>
      <c r="E254" s="235" t="s">
        <v>1</v>
      </c>
      <c r="F254" s="236" t="s">
        <v>414</v>
      </c>
      <c r="G254" s="233"/>
      <c r="H254" s="237">
        <v>4.3499999999999996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154</v>
      </c>
      <c r="AU254" s="243" t="s">
        <v>85</v>
      </c>
      <c r="AV254" s="13" t="s">
        <v>85</v>
      </c>
      <c r="AW254" s="13" t="s">
        <v>156</v>
      </c>
      <c r="AX254" s="13" t="s">
        <v>75</v>
      </c>
      <c r="AY254" s="243" t="s">
        <v>146</v>
      </c>
    </row>
    <row r="255" s="13" customFormat="1">
      <c r="A255" s="13"/>
      <c r="B255" s="232"/>
      <c r="C255" s="233"/>
      <c r="D255" s="234" t="s">
        <v>154</v>
      </c>
      <c r="E255" s="235" t="s">
        <v>1</v>
      </c>
      <c r="F255" s="236" t="s">
        <v>415</v>
      </c>
      <c r="G255" s="233"/>
      <c r="H255" s="237">
        <v>2.8100000000000001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154</v>
      </c>
      <c r="AU255" s="243" t="s">
        <v>85</v>
      </c>
      <c r="AV255" s="13" t="s">
        <v>85</v>
      </c>
      <c r="AW255" s="13" t="s">
        <v>156</v>
      </c>
      <c r="AX255" s="13" t="s">
        <v>75</v>
      </c>
      <c r="AY255" s="243" t="s">
        <v>146</v>
      </c>
    </row>
    <row r="256" s="2" customFormat="1" ht="24.15" customHeight="1">
      <c r="A256" s="37"/>
      <c r="B256" s="38"/>
      <c r="C256" s="218" t="s">
        <v>416</v>
      </c>
      <c r="D256" s="218" t="s">
        <v>148</v>
      </c>
      <c r="E256" s="219" t="s">
        <v>417</v>
      </c>
      <c r="F256" s="220" t="s">
        <v>418</v>
      </c>
      <c r="G256" s="221" t="s">
        <v>151</v>
      </c>
      <c r="H256" s="222">
        <v>64.525000000000006</v>
      </c>
      <c r="I256" s="223"/>
      <c r="J256" s="224">
        <f>ROUND(I256*H256,2)</f>
        <v>0</v>
      </c>
      <c r="K256" s="225"/>
      <c r="L256" s="43"/>
      <c r="M256" s="226" t="s">
        <v>1</v>
      </c>
      <c r="N256" s="227" t="s">
        <v>40</v>
      </c>
      <c r="O256" s="90"/>
      <c r="P256" s="228">
        <f>O256*H256</f>
        <v>0</v>
      </c>
      <c r="Q256" s="228">
        <v>0.011169999999999999</v>
      </c>
      <c r="R256" s="228">
        <f>Q256*H256</f>
        <v>0.72074424999999998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152</v>
      </c>
      <c r="AT256" s="230" t="s">
        <v>148</v>
      </c>
      <c r="AU256" s="230" t="s">
        <v>85</v>
      </c>
      <c r="AY256" s="16" t="s">
        <v>146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83</v>
      </c>
      <c r="BK256" s="231">
        <f>ROUND(I256*H256,2)</f>
        <v>0</v>
      </c>
      <c r="BL256" s="16" t="s">
        <v>152</v>
      </c>
      <c r="BM256" s="230" t="s">
        <v>419</v>
      </c>
    </row>
    <row r="257" s="13" customFormat="1">
      <c r="A257" s="13"/>
      <c r="B257" s="232"/>
      <c r="C257" s="233"/>
      <c r="D257" s="234" t="s">
        <v>154</v>
      </c>
      <c r="E257" s="235" t="s">
        <v>1</v>
      </c>
      <c r="F257" s="236" t="s">
        <v>420</v>
      </c>
      <c r="G257" s="233"/>
      <c r="H257" s="237">
        <v>56.799999999999997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154</v>
      </c>
      <c r="AU257" s="243" t="s">
        <v>85</v>
      </c>
      <c r="AV257" s="13" t="s">
        <v>85</v>
      </c>
      <c r="AW257" s="13" t="s">
        <v>156</v>
      </c>
      <c r="AX257" s="13" t="s">
        <v>75</v>
      </c>
      <c r="AY257" s="243" t="s">
        <v>146</v>
      </c>
    </row>
    <row r="258" s="13" customFormat="1">
      <c r="A258" s="13"/>
      <c r="B258" s="232"/>
      <c r="C258" s="233"/>
      <c r="D258" s="234" t="s">
        <v>154</v>
      </c>
      <c r="E258" s="235" t="s">
        <v>1</v>
      </c>
      <c r="F258" s="236" t="s">
        <v>421</v>
      </c>
      <c r="G258" s="233"/>
      <c r="H258" s="237">
        <v>7.7249999999999996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154</v>
      </c>
      <c r="AU258" s="243" t="s">
        <v>85</v>
      </c>
      <c r="AV258" s="13" t="s">
        <v>85</v>
      </c>
      <c r="AW258" s="13" t="s">
        <v>156</v>
      </c>
      <c r="AX258" s="13" t="s">
        <v>75</v>
      </c>
      <c r="AY258" s="243" t="s">
        <v>146</v>
      </c>
    </row>
    <row r="259" s="2" customFormat="1" ht="24.15" customHeight="1">
      <c r="A259" s="37"/>
      <c r="B259" s="38"/>
      <c r="C259" s="218" t="s">
        <v>422</v>
      </c>
      <c r="D259" s="218" t="s">
        <v>148</v>
      </c>
      <c r="E259" s="219" t="s">
        <v>423</v>
      </c>
      <c r="F259" s="220" t="s">
        <v>424</v>
      </c>
      <c r="G259" s="221" t="s">
        <v>151</v>
      </c>
      <c r="H259" s="222">
        <v>64.525000000000006</v>
      </c>
      <c r="I259" s="223"/>
      <c r="J259" s="224">
        <f>ROUND(I259*H259,2)</f>
        <v>0</v>
      </c>
      <c r="K259" s="225"/>
      <c r="L259" s="43"/>
      <c r="M259" s="226" t="s">
        <v>1</v>
      </c>
      <c r="N259" s="227" t="s">
        <v>40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152</v>
      </c>
      <c r="AT259" s="230" t="s">
        <v>148</v>
      </c>
      <c r="AU259" s="230" t="s">
        <v>85</v>
      </c>
      <c r="AY259" s="16" t="s">
        <v>146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83</v>
      </c>
      <c r="BK259" s="231">
        <f>ROUND(I259*H259,2)</f>
        <v>0</v>
      </c>
      <c r="BL259" s="16" t="s">
        <v>152</v>
      </c>
      <c r="BM259" s="230" t="s">
        <v>425</v>
      </c>
    </row>
    <row r="260" s="2" customFormat="1" ht="24.15" customHeight="1">
      <c r="A260" s="37"/>
      <c r="B260" s="38"/>
      <c r="C260" s="218" t="s">
        <v>426</v>
      </c>
      <c r="D260" s="218" t="s">
        <v>148</v>
      </c>
      <c r="E260" s="219" t="s">
        <v>427</v>
      </c>
      <c r="F260" s="220" t="s">
        <v>428</v>
      </c>
      <c r="G260" s="221" t="s">
        <v>184</v>
      </c>
      <c r="H260" s="222">
        <v>0.93100000000000005</v>
      </c>
      <c r="I260" s="223"/>
      <c r="J260" s="224">
        <f>ROUND(I260*H260,2)</f>
        <v>0</v>
      </c>
      <c r="K260" s="225"/>
      <c r="L260" s="43"/>
      <c r="M260" s="226" t="s">
        <v>1</v>
      </c>
      <c r="N260" s="227" t="s">
        <v>40</v>
      </c>
      <c r="O260" s="90"/>
      <c r="P260" s="228">
        <f>O260*H260</f>
        <v>0</v>
      </c>
      <c r="Q260" s="228">
        <v>1.05291</v>
      </c>
      <c r="R260" s="228">
        <f>Q260*H260</f>
        <v>0.98025921000000005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152</v>
      </c>
      <c r="AT260" s="230" t="s">
        <v>148</v>
      </c>
      <c r="AU260" s="230" t="s">
        <v>85</v>
      </c>
      <c r="AY260" s="16" t="s">
        <v>146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83</v>
      </c>
      <c r="BK260" s="231">
        <f>ROUND(I260*H260,2)</f>
        <v>0</v>
      </c>
      <c r="BL260" s="16" t="s">
        <v>152</v>
      </c>
      <c r="BM260" s="230" t="s">
        <v>429</v>
      </c>
    </row>
    <row r="261" s="13" customFormat="1">
      <c r="A261" s="13"/>
      <c r="B261" s="232"/>
      <c r="C261" s="233"/>
      <c r="D261" s="234" t="s">
        <v>154</v>
      </c>
      <c r="E261" s="235" t="s">
        <v>1</v>
      </c>
      <c r="F261" s="236" t="s">
        <v>430</v>
      </c>
      <c r="G261" s="233"/>
      <c r="H261" s="237">
        <v>0.69308800000000004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154</v>
      </c>
      <c r="AU261" s="243" t="s">
        <v>85</v>
      </c>
      <c r="AV261" s="13" t="s">
        <v>85</v>
      </c>
      <c r="AW261" s="13" t="s">
        <v>156</v>
      </c>
      <c r="AX261" s="13" t="s">
        <v>75</v>
      </c>
      <c r="AY261" s="243" t="s">
        <v>146</v>
      </c>
    </row>
    <row r="262" s="13" customFormat="1">
      <c r="A262" s="13"/>
      <c r="B262" s="232"/>
      <c r="C262" s="233"/>
      <c r="D262" s="234" t="s">
        <v>154</v>
      </c>
      <c r="E262" s="235" t="s">
        <v>1</v>
      </c>
      <c r="F262" s="236" t="s">
        <v>431</v>
      </c>
      <c r="G262" s="233"/>
      <c r="H262" s="237">
        <v>0.2375688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154</v>
      </c>
      <c r="AU262" s="243" t="s">
        <v>85</v>
      </c>
      <c r="AV262" s="13" t="s">
        <v>85</v>
      </c>
      <c r="AW262" s="13" t="s">
        <v>156</v>
      </c>
      <c r="AX262" s="13" t="s">
        <v>75</v>
      </c>
      <c r="AY262" s="243" t="s">
        <v>146</v>
      </c>
    </row>
    <row r="263" s="2" customFormat="1" ht="37.8" customHeight="1">
      <c r="A263" s="37"/>
      <c r="B263" s="38"/>
      <c r="C263" s="218" t="s">
        <v>432</v>
      </c>
      <c r="D263" s="218" t="s">
        <v>148</v>
      </c>
      <c r="E263" s="219" t="s">
        <v>433</v>
      </c>
      <c r="F263" s="220" t="s">
        <v>434</v>
      </c>
      <c r="G263" s="221" t="s">
        <v>159</v>
      </c>
      <c r="H263" s="222">
        <v>3.218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40</v>
      </c>
      <c r="O263" s="90"/>
      <c r="P263" s="228">
        <f>O263*H263</f>
        <v>0</v>
      </c>
      <c r="Q263" s="228">
        <v>2.5019499999999999</v>
      </c>
      <c r="R263" s="228">
        <f>Q263*H263</f>
        <v>8.0512750999999998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152</v>
      </c>
      <c r="AT263" s="230" t="s">
        <v>148</v>
      </c>
      <c r="AU263" s="230" t="s">
        <v>85</v>
      </c>
      <c r="AY263" s="16" t="s">
        <v>146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83</v>
      </c>
      <c r="BK263" s="231">
        <f>ROUND(I263*H263,2)</f>
        <v>0</v>
      </c>
      <c r="BL263" s="16" t="s">
        <v>152</v>
      </c>
      <c r="BM263" s="230" t="s">
        <v>435</v>
      </c>
    </row>
    <row r="264" s="13" customFormat="1">
      <c r="A264" s="13"/>
      <c r="B264" s="232"/>
      <c r="C264" s="233"/>
      <c r="D264" s="234" t="s">
        <v>154</v>
      </c>
      <c r="E264" s="235" t="s">
        <v>1</v>
      </c>
      <c r="F264" s="236" t="s">
        <v>436</v>
      </c>
      <c r="G264" s="233"/>
      <c r="H264" s="237">
        <v>3.2183999999999999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154</v>
      </c>
      <c r="AU264" s="243" t="s">
        <v>85</v>
      </c>
      <c r="AV264" s="13" t="s">
        <v>85</v>
      </c>
      <c r="AW264" s="13" t="s">
        <v>156</v>
      </c>
      <c r="AX264" s="13" t="s">
        <v>75</v>
      </c>
      <c r="AY264" s="243" t="s">
        <v>146</v>
      </c>
    </row>
    <row r="265" s="2" customFormat="1" ht="37.8" customHeight="1">
      <c r="A265" s="37"/>
      <c r="B265" s="38"/>
      <c r="C265" s="218" t="s">
        <v>437</v>
      </c>
      <c r="D265" s="218" t="s">
        <v>148</v>
      </c>
      <c r="E265" s="219" t="s">
        <v>438</v>
      </c>
      <c r="F265" s="220" t="s">
        <v>439</v>
      </c>
      <c r="G265" s="221" t="s">
        <v>184</v>
      </c>
      <c r="H265" s="222">
        <v>0.16900000000000001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40</v>
      </c>
      <c r="O265" s="90"/>
      <c r="P265" s="228">
        <f>O265*H265</f>
        <v>0</v>
      </c>
      <c r="Q265" s="228">
        <v>1.1606300000000001</v>
      </c>
      <c r="R265" s="228">
        <f>Q265*H265</f>
        <v>0.19614647000000002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152</v>
      </c>
      <c r="AT265" s="230" t="s">
        <v>148</v>
      </c>
      <c r="AU265" s="230" t="s">
        <v>85</v>
      </c>
      <c r="AY265" s="16" t="s">
        <v>146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83</v>
      </c>
      <c r="BK265" s="231">
        <f>ROUND(I265*H265,2)</f>
        <v>0</v>
      </c>
      <c r="BL265" s="16" t="s">
        <v>152</v>
      </c>
      <c r="BM265" s="230" t="s">
        <v>440</v>
      </c>
    </row>
    <row r="266" s="13" customFormat="1">
      <c r="A266" s="13"/>
      <c r="B266" s="232"/>
      <c r="C266" s="233"/>
      <c r="D266" s="234" t="s">
        <v>154</v>
      </c>
      <c r="E266" s="235" t="s">
        <v>1</v>
      </c>
      <c r="F266" s="236" t="s">
        <v>441</v>
      </c>
      <c r="G266" s="233"/>
      <c r="H266" s="237">
        <v>0.16883773333333299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154</v>
      </c>
      <c r="AU266" s="243" t="s">
        <v>85</v>
      </c>
      <c r="AV266" s="13" t="s">
        <v>85</v>
      </c>
      <c r="AW266" s="13" t="s">
        <v>156</v>
      </c>
      <c r="AX266" s="13" t="s">
        <v>75</v>
      </c>
      <c r="AY266" s="243" t="s">
        <v>146</v>
      </c>
    </row>
    <row r="267" s="2" customFormat="1" ht="55.5" customHeight="1">
      <c r="A267" s="37"/>
      <c r="B267" s="38"/>
      <c r="C267" s="218" t="s">
        <v>442</v>
      </c>
      <c r="D267" s="218" t="s">
        <v>148</v>
      </c>
      <c r="E267" s="219" t="s">
        <v>443</v>
      </c>
      <c r="F267" s="220" t="s">
        <v>444</v>
      </c>
      <c r="G267" s="221" t="s">
        <v>295</v>
      </c>
      <c r="H267" s="222">
        <v>116.465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40</v>
      </c>
      <c r="O267" s="90"/>
      <c r="P267" s="228">
        <f>O267*H267</f>
        <v>0</v>
      </c>
      <c r="Q267" s="228">
        <v>0.03465</v>
      </c>
      <c r="R267" s="228">
        <f>Q267*H267</f>
        <v>4.03551225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152</v>
      </c>
      <c r="AT267" s="230" t="s">
        <v>148</v>
      </c>
      <c r="AU267" s="230" t="s">
        <v>85</v>
      </c>
      <c r="AY267" s="16" t="s">
        <v>146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83</v>
      </c>
      <c r="BK267" s="231">
        <f>ROUND(I267*H267,2)</f>
        <v>0</v>
      </c>
      <c r="BL267" s="16" t="s">
        <v>152</v>
      </c>
      <c r="BM267" s="230" t="s">
        <v>445</v>
      </c>
    </row>
    <row r="268" s="2" customFormat="1" ht="24.15" customHeight="1">
      <c r="A268" s="37"/>
      <c r="B268" s="38"/>
      <c r="C268" s="244" t="s">
        <v>446</v>
      </c>
      <c r="D268" s="244" t="s">
        <v>196</v>
      </c>
      <c r="E268" s="245" t="s">
        <v>447</v>
      </c>
      <c r="F268" s="246" t="s">
        <v>448</v>
      </c>
      <c r="G268" s="247" t="s">
        <v>340</v>
      </c>
      <c r="H268" s="248">
        <v>427</v>
      </c>
      <c r="I268" s="249"/>
      <c r="J268" s="250">
        <f>ROUND(I268*H268,2)</f>
        <v>0</v>
      </c>
      <c r="K268" s="251"/>
      <c r="L268" s="252"/>
      <c r="M268" s="253" t="s">
        <v>1</v>
      </c>
      <c r="N268" s="254" t="s">
        <v>40</v>
      </c>
      <c r="O268" s="90"/>
      <c r="P268" s="228">
        <f>O268*H268</f>
        <v>0</v>
      </c>
      <c r="Q268" s="228">
        <v>0.021000000000000001</v>
      </c>
      <c r="R268" s="228">
        <f>Q268*H268</f>
        <v>8.9670000000000005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187</v>
      </c>
      <c r="AT268" s="230" t="s">
        <v>196</v>
      </c>
      <c r="AU268" s="230" t="s">
        <v>85</v>
      </c>
      <c r="AY268" s="16" t="s">
        <v>146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83</v>
      </c>
      <c r="BK268" s="231">
        <f>ROUND(I268*H268,2)</f>
        <v>0</v>
      </c>
      <c r="BL268" s="16" t="s">
        <v>152</v>
      </c>
      <c r="BM268" s="230" t="s">
        <v>449</v>
      </c>
    </row>
    <row r="269" s="13" customFormat="1">
      <c r="A269" s="13"/>
      <c r="B269" s="232"/>
      <c r="C269" s="233"/>
      <c r="D269" s="234" t="s">
        <v>154</v>
      </c>
      <c r="E269" s="235" t="s">
        <v>1</v>
      </c>
      <c r="F269" s="236" t="s">
        <v>450</v>
      </c>
      <c r="G269" s="233"/>
      <c r="H269" s="237">
        <v>427.0003333333334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154</v>
      </c>
      <c r="AU269" s="243" t="s">
        <v>85</v>
      </c>
      <c r="AV269" s="13" t="s">
        <v>85</v>
      </c>
      <c r="AW269" s="13" t="s">
        <v>156</v>
      </c>
      <c r="AX269" s="13" t="s">
        <v>75</v>
      </c>
      <c r="AY269" s="243" t="s">
        <v>146</v>
      </c>
    </row>
    <row r="270" s="2" customFormat="1" ht="44.25" customHeight="1">
      <c r="A270" s="37"/>
      <c r="B270" s="38"/>
      <c r="C270" s="218" t="s">
        <v>451</v>
      </c>
      <c r="D270" s="218" t="s">
        <v>148</v>
      </c>
      <c r="E270" s="219" t="s">
        <v>452</v>
      </c>
      <c r="F270" s="220" t="s">
        <v>453</v>
      </c>
      <c r="G270" s="221" t="s">
        <v>295</v>
      </c>
      <c r="H270" s="222">
        <v>116.465</v>
      </c>
      <c r="I270" s="223"/>
      <c r="J270" s="224">
        <f>ROUND(I270*H270,2)</f>
        <v>0</v>
      </c>
      <c r="K270" s="225"/>
      <c r="L270" s="43"/>
      <c r="M270" s="226" t="s">
        <v>1</v>
      </c>
      <c r="N270" s="227" t="s">
        <v>40</v>
      </c>
      <c r="O270" s="90"/>
      <c r="P270" s="228">
        <f>O270*H270</f>
        <v>0</v>
      </c>
      <c r="Q270" s="228">
        <v>0.11046</v>
      </c>
      <c r="R270" s="228">
        <f>Q270*H270</f>
        <v>12.864723900000001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152</v>
      </c>
      <c r="AT270" s="230" t="s">
        <v>148</v>
      </c>
      <c r="AU270" s="230" t="s">
        <v>85</v>
      </c>
      <c r="AY270" s="16" t="s">
        <v>146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83</v>
      </c>
      <c r="BK270" s="231">
        <f>ROUND(I270*H270,2)</f>
        <v>0</v>
      </c>
      <c r="BL270" s="16" t="s">
        <v>152</v>
      </c>
      <c r="BM270" s="230" t="s">
        <v>454</v>
      </c>
    </row>
    <row r="271" s="13" customFormat="1">
      <c r="A271" s="13"/>
      <c r="B271" s="232"/>
      <c r="C271" s="233"/>
      <c r="D271" s="234" t="s">
        <v>154</v>
      </c>
      <c r="E271" s="235" t="s">
        <v>1</v>
      </c>
      <c r="F271" s="236" t="s">
        <v>455</v>
      </c>
      <c r="G271" s="233"/>
      <c r="H271" s="237">
        <v>116.465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154</v>
      </c>
      <c r="AU271" s="243" t="s">
        <v>85</v>
      </c>
      <c r="AV271" s="13" t="s">
        <v>85</v>
      </c>
      <c r="AW271" s="13" t="s">
        <v>156</v>
      </c>
      <c r="AX271" s="13" t="s">
        <v>75</v>
      </c>
      <c r="AY271" s="243" t="s">
        <v>146</v>
      </c>
    </row>
    <row r="272" s="12" customFormat="1" ht="22.8" customHeight="1">
      <c r="A272" s="12"/>
      <c r="B272" s="202"/>
      <c r="C272" s="203"/>
      <c r="D272" s="204" t="s">
        <v>74</v>
      </c>
      <c r="E272" s="216" t="s">
        <v>171</v>
      </c>
      <c r="F272" s="216" t="s">
        <v>456</v>
      </c>
      <c r="G272" s="203"/>
      <c r="H272" s="203"/>
      <c r="I272" s="206"/>
      <c r="J272" s="217">
        <f>BK272</f>
        <v>0</v>
      </c>
      <c r="K272" s="203"/>
      <c r="L272" s="208"/>
      <c r="M272" s="209"/>
      <c r="N272" s="210"/>
      <c r="O272" s="210"/>
      <c r="P272" s="211">
        <f>SUM(P273:P280)</f>
        <v>0</v>
      </c>
      <c r="Q272" s="210"/>
      <c r="R272" s="211">
        <f>SUM(R273:R280)</f>
        <v>20.938394000000002</v>
      </c>
      <c r="S272" s="210"/>
      <c r="T272" s="212">
        <f>SUM(T273:T280)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3" t="s">
        <v>83</v>
      </c>
      <c r="AT272" s="214" t="s">
        <v>74</v>
      </c>
      <c r="AU272" s="214" t="s">
        <v>83</v>
      </c>
      <c r="AY272" s="213" t="s">
        <v>146</v>
      </c>
      <c r="BK272" s="215">
        <f>SUM(BK273:BK280)</f>
        <v>0</v>
      </c>
    </row>
    <row r="273" s="2" customFormat="1" ht="33" customHeight="1">
      <c r="A273" s="37"/>
      <c r="B273" s="38"/>
      <c r="C273" s="218" t="s">
        <v>457</v>
      </c>
      <c r="D273" s="218" t="s">
        <v>148</v>
      </c>
      <c r="E273" s="219" t="s">
        <v>458</v>
      </c>
      <c r="F273" s="220" t="s">
        <v>459</v>
      </c>
      <c r="G273" s="221" t="s">
        <v>151</v>
      </c>
      <c r="H273" s="222">
        <v>10.1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40</v>
      </c>
      <c r="O273" s="90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152</v>
      </c>
      <c r="AT273" s="230" t="s">
        <v>148</v>
      </c>
      <c r="AU273" s="230" t="s">
        <v>85</v>
      </c>
      <c r="AY273" s="16" t="s">
        <v>146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83</v>
      </c>
      <c r="BK273" s="231">
        <f>ROUND(I273*H273,2)</f>
        <v>0</v>
      </c>
      <c r="BL273" s="16" t="s">
        <v>152</v>
      </c>
      <c r="BM273" s="230" t="s">
        <v>460</v>
      </c>
    </row>
    <row r="274" s="13" customFormat="1">
      <c r="A274" s="13"/>
      <c r="B274" s="232"/>
      <c r="C274" s="233"/>
      <c r="D274" s="234" t="s">
        <v>154</v>
      </c>
      <c r="E274" s="235" t="s">
        <v>1</v>
      </c>
      <c r="F274" s="236" t="s">
        <v>461</v>
      </c>
      <c r="G274" s="233"/>
      <c r="H274" s="237">
        <v>10.1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154</v>
      </c>
      <c r="AU274" s="243" t="s">
        <v>85</v>
      </c>
      <c r="AV274" s="13" t="s">
        <v>85</v>
      </c>
      <c r="AW274" s="13" t="s">
        <v>156</v>
      </c>
      <c r="AX274" s="13" t="s">
        <v>75</v>
      </c>
      <c r="AY274" s="243" t="s">
        <v>146</v>
      </c>
    </row>
    <row r="275" s="2" customFormat="1" ht="33" customHeight="1">
      <c r="A275" s="37"/>
      <c r="B275" s="38"/>
      <c r="C275" s="218" t="s">
        <v>462</v>
      </c>
      <c r="D275" s="218" t="s">
        <v>148</v>
      </c>
      <c r="E275" s="219" t="s">
        <v>463</v>
      </c>
      <c r="F275" s="220" t="s">
        <v>464</v>
      </c>
      <c r="G275" s="221" t="s">
        <v>151</v>
      </c>
      <c r="H275" s="222">
        <v>100.53</v>
      </c>
      <c r="I275" s="223"/>
      <c r="J275" s="224">
        <f>ROUND(I275*H275,2)</f>
        <v>0</v>
      </c>
      <c r="K275" s="225"/>
      <c r="L275" s="43"/>
      <c r="M275" s="226" t="s">
        <v>1</v>
      </c>
      <c r="N275" s="227" t="s">
        <v>40</v>
      </c>
      <c r="O275" s="90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152</v>
      </c>
      <c r="AT275" s="230" t="s">
        <v>148</v>
      </c>
      <c r="AU275" s="230" t="s">
        <v>85</v>
      </c>
      <c r="AY275" s="16" t="s">
        <v>146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83</v>
      </c>
      <c r="BK275" s="231">
        <f>ROUND(I275*H275,2)</f>
        <v>0</v>
      </c>
      <c r="BL275" s="16" t="s">
        <v>152</v>
      </c>
      <c r="BM275" s="230" t="s">
        <v>465</v>
      </c>
    </row>
    <row r="276" s="13" customFormat="1">
      <c r="A276" s="13"/>
      <c r="B276" s="232"/>
      <c r="C276" s="233"/>
      <c r="D276" s="234" t="s">
        <v>154</v>
      </c>
      <c r="E276" s="235" t="s">
        <v>1</v>
      </c>
      <c r="F276" s="236" t="s">
        <v>466</v>
      </c>
      <c r="G276" s="233"/>
      <c r="H276" s="237">
        <v>100.53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154</v>
      </c>
      <c r="AU276" s="243" t="s">
        <v>85</v>
      </c>
      <c r="AV276" s="13" t="s">
        <v>85</v>
      </c>
      <c r="AW276" s="13" t="s">
        <v>156</v>
      </c>
      <c r="AX276" s="13" t="s">
        <v>75</v>
      </c>
      <c r="AY276" s="243" t="s">
        <v>146</v>
      </c>
    </row>
    <row r="277" s="2" customFormat="1" ht="66.75" customHeight="1">
      <c r="A277" s="37"/>
      <c r="B277" s="38"/>
      <c r="C277" s="218" t="s">
        <v>467</v>
      </c>
      <c r="D277" s="218" t="s">
        <v>148</v>
      </c>
      <c r="E277" s="219" t="s">
        <v>468</v>
      </c>
      <c r="F277" s="220" t="s">
        <v>469</v>
      </c>
      <c r="G277" s="221" t="s">
        <v>151</v>
      </c>
      <c r="H277" s="222">
        <v>89.530000000000001</v>
      </c>
      <c r="I277" s="223"/>
      <c r="J277" s="224">
        <f>ROUND(I277*H277,2)</f>
        <v>0</v>
      </c>
      <c r="K277" s="225"/>
      <c r="L277" s="43"/>
      <c r="M277" s="226" t="s">
        <v>1</v>
      </c>
      <c r="N277" s="227" t="s">
        <v>40</v>
      </c>
      <c r="O277" s="90"/>
      <c r="P277" s="228">
        <f>O277*H277</f>
        <v>0</v>
      </c>
      <c r="Q277" s="228">
        <v>0.10100000000000001</v>
      </c>
      <c r="R277" s="228">
        <f>Q277*H277</f>
        <v>9.0425300000000011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152</v>
      </c>
      <c r="AT277" s="230" t="s">
        <v>148</v>
      </c>
      <c r="AU277" s="230" t="s">
        <v>85</v>
      </c>
      <c r="AY277" s="16" t="s">
        <v>146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83</v>
      </c>
      <c r="BK277" s="231">
        <f>ROUND(I277*H277,2)</f>
        <v>0</v>
      </c>
      <c r="BL277" s="16" t="s">
        <v>152</v>
      </c>
      <c r="BM277" s="230" t="s">
        <v>470</v>
      </c>
    </row>
    <row r="278" s="13" customFormat="1">
      <c r="A278" s="13"/>
      <c r="B278" s="232"/>
      <c r="C278" s="233"/>
      <c r="D278" s="234" t="s">
        <v>154</v>
      </c>
      <c r="E278" s="235" t="s">
        <v>1</v>
      </c>
      <c r="F278" s="236" t="s">
        <v>471</v>
      </c>
      <c r="G278" s="233"/>
      <c r="H278" s="237">
        <v>89.530000000000001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154</v>
      </c>
      <c r="AU278" s="243" t="s">
        <v>85</v>
      </c>
      <c r="AV278" s="13" t="s">
        <v>85</v>
      </c>
      <c r="AW278" s="13" t="s">
        <v>156</v>
      </c>
      <c r="AX278" s="13" t="s">
        <v>75</v>
      </c>
      <c r="AY278" s="243" t="s">
        <v>146</v>
      </c>
    </row>
    <row r="279" s="2" customFormat="1" ht="24.15" customHeight="1">
      <c r="A279" s="37"/>
      <c r="B279" s="38"/>
      <c r="C279" s="244" t="s">
        <v>472</v>
      </c>
      <c r="D279" s="244" t="s">
        <v>196</v>
      </c>
      <c r="E279" s="245" t="s">
        <v>473</v>
      </c>
      <c r="F279" s="246" t="s">
        <v>474</v>
      </c>
      <c r="G279" s="247" t="s">
        <v>151</v>
      </c>
      <c r="H279" s="248">
        <v>92.215999999999994</v>
      </c>
      <c r="I279" s="249"/>
      <c r="J279" s="250">
        <f>ROUND(I279*H279,2)</f>
        <v>0</v>
      </c>
      <c r="K279" s="251"/>
      <c r="L279" s="252"/>
      <c r="M279" s="253" t="s">
        <v>1</v>
      </c>
      <c r="N279" s="254" t="s">
        <v>40</v>
      </c>
      <c r="O279" s="90"/>
      <c r="P279" s="228">
        <f>O279*H279</f>
        <v>0</v>
      </c>
      <c r="Q279" s="228">
        <v>0.129</v>
      </c>
      <c r="R279" s="228">
        <f>Q279*H279</f>
        <v>11.895864</v>
      </c>
      <c r="S279" s="228">
        <v>0</v>
      </c>
      <c r="T279" s="22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0" t="s">
        <v>187</v>
      </c>
      <c r="AT279" s="230" t="s">
        <v>196</v>
      </c>
      <c r="AU279" s="230" t="s">
        <v>85</v>
      </c>
      <c r="AY279" s="16" t="s">
        <v>146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6" t="s">
        <v>83</v>
      </c>
      <c r="BK279" s="231">
        <f>ROUND(I279*H279,2)</f>
        <v>0</v>
      </c>
      <c r="BL279" s="16" t="s">
        <v>152</v>
      </c>
      <c r="BM279" s="230" t="s">
        <v>475</v>
      </c>
    </row>
    <row r="280" s="13" customFormat="1">
      <c r="A280" s="13"/>
      <c r="B280" s="232"/>
      <c r="C280" s="233"/>
      <c r="D280" s="234" t="s">
        <v>154</v>
      </c>
      <c r="E280" s="233"/>
      <c r="F280" s="236" t="s">
        <v>476</v>
      </c>
      <c r="G280" s="233"/>
      <c r="H280" s="237">
        <v>92.215999999999994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154</v>
      </c>
      <c r="AU280" s="243" t="s">
        <v>85</v>
      </c>
      <c r="AV280" s="13" t="s">
        <v>85</v>
      </c>
      <c r="AW280" s="13" t="s">
        <v>4</v>
      </c>
      <c r="AX280" s="13" t="s">
        <v>83</v>
      </c>
      <c r="AY280" s="243" t="s">
        <v>146</v>
      </c>
    </row>
    <row r="281" s="12" customFormat="1" ht="22.8" customHeight="1">
      <c r="A281" s="12"/>
      <c r="B281" s="202"/>
      <c r="C281" s="203"/>
      <c r="D281" s="204" t="s">
        <v>74</v>
      </c>
      <c r="E281" s="216" t="s">
        <v>176</v>
      </c>
      <c r="F281" s="216" t="s">
        <v>477</v>
      </c>
      <c r="G281" s="203"/>
      <c r="H281" s="203"/>
      <c r="I281" s="206"/>
      <c r="J281" s="217">
        <f>BK281</f>
        <v>0</v>
      </c>
      <c r="K281" s="203"/>
      <c r="L281" s="208"/>
      <c r="M281" s="209"/>
      <c r="N281" s="210"/>
      <c r="O281" s="210"/>
      <c r="P281" s="211">
        <f>SUM(P282:P342)</f>
        <v>0</v>
      </c>
      <c r="Q281" s="210"/>
      <c r="R281" s="211">
        <f>SUM(R282:R342)</f>
        <v>59.120486301400007</v>
      </c>
      <c r="S281" s="210"/>
      <c r="T281" s="212">
        <f>SUM(T282:T342)</f>
        <v>0.00161896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3" t="s">
        <v>83</v>
      </c>
      <c r="AT281" s="214" t="s">
        <v>74</v>
      </c>
      <c r="AU281" s="214" t="s">
        <v>83</v>
      </c>
      <c r="AY281" s="213" t="s">
        <v>146</v>
      </c>
      <c r="BK281" s="215">
        <f>SUM(BK282:BK342)</f>
        <v>0</v>
      </c>
    </row>
    <row r="282" s="2" customFormat="1" ht="37.8" customHeight="1">
      <c r="A282" s="37"/>
      <c r="B282" s="38"/>
      <c r="C282" s="218" t="s">
        <v>478</v>
      </c>
      <c r="D282" s="218" t="s">
        <v>148</v>
      </c>
      <c r="E282" s="219" t="s">
        <v>479</v>
      </c>
      <c r="F282" s="220" t="s">
        <v>480</v>
      </c>
      <c r="G282" s="221" t="s">
        <v>151</v>
      </c>
      <c r="H282" s="222">
        <v>151.34999999999999</v>
      </c>
      <c r="I282" s="223"/>
      <c r="J282" s="224">
        <f>ROUND(I282*H282,2)</f>
        <v>0</v>
      </c>
      <c r="K282" s="225"/>
      <c r="L282" s="43"/>
      <c r="M282" s="226" t="s">
        <v>1</v>
      </c>
      <c r="N282" s="227" t="s">
        <v>40</v>
      </c>
      <c r="O282" s="90"/>
      <c r="P282" s="228">
        <f>O282*H282</f>
        <v>0</v>
      </c>
      <c r="Q282" s="228">
        <v>0.015400000000000001</v>
      </c>
      <c r="R282" s="228">
        <f>Q282*H282</f>
        <v>2.3307899999999999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152</v>
      </c>
      <c r="AT282" s="230" t="s">
        <v>148</v>
      </c>
      <c r="AU282" s="230" t="s">
        <v>85</v>
      </c>
      <c r="AY282" s="16" t="s">
        <v>146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83</v>
      </c>
      <c r="BK282" s="231">
        <f>ROUND(I282*H282,2)</f>
        <v>0</v>
      </c>
      <c r="BL282" s="16" t="s">
        <v>152</v>
      </c>
      <c r="BM282" s="230" t="s">
        <v>481</v>
      </c>
    </row>
    <row r="283" s="13" customFormat="1">
      <c r="A283" s="13"/>
      <c r="B283" s="232"/>
      <c r="C283" s="233"/>
      <c r="D283" s="234" t="s">
        <v>154</v>
      </c>
      <c r="E283" s="235" t="s">
        <v>1</v>
      </c>
      <c r="F283" s="236" t="s">
        <v>482</v>
      </c>
      <c r="G283" s="233"/>
      <c r="H283" s="237">
        <v>124.73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154</v>
      </c>
      <c r="AU283" s="243" t="s">
        <v>85</v>
      </c>
      <c r="AV283" s="13" t="s">
        <v>85</v>
      </c>
      <c r="AW283" s="13" t="s">
        <v>156</v>
      </c>
      <c r="AX283" s="13" t="s">
        <v>75</v>
      </c>
      <c r="AY283" s="243" t="s">
        <v>146</v>
      </c>
    </row>
    <row r="284" s="13" customFormat="1">
      <c r="A284" s="13"/>
      <c r="B284" s="232"/>
      <c r="C284" s="233"/>
      <c r="D284" s="234" t="s">
        <v>154</v>
      </c>
      <c r="E284" s="235" t="s">
        <v>1</v>
      </c>
      <c r="F284" s="236" t="s">
        <v>483</v>
      </c>
      <c r="G284" s="233"/>
      <c r="H284" s="237">
        <v>26.620000000000001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154</v>
      </c>
      <c r="AU284" s="243" t="s">
        <v>85</v>
      </c>
      <c r="AV284" s="13" t="s">
        <v>85</v>
      </c>
      <c r="AW284" s="13" t="s">
        <v>156</v>
      </c>
      <c r="AX284" s="13" t="s">
        <v>75</v>
      </c>
      <c r="AY284" s="243" t="s">
        <v>146</v>
      </c>
    </row>
    <row r="285" s="2" customFormat="1" ht="44.25" customHeight="1">
      <c r="A285" s="37"/>
      <c r="B285" s="38"/>
      <c r="C285" s="218" t="s">
        <v>484</v>
      </c>
      <c r="D285" s="218" t="s">
        <v>148</v>
      </c>
      <c r="E285" s="219" t="s">
        <v>485</v>
      </c>
      <c r="F285" s="220" t="s">
        <v>486</v>
      </c>
      <c r="G285" s="221" t="s">
        <v>151</v>
      </c>
      <c r="H285" s="222">
        <v>180.04300000000001</v>
      </c>
      <c r="I285" s="223"/>
      <c r="J285" s="224">
        <f>ROUND(I285*H285,2)</f>
        <v>0</v>
      </c>
      <c r="K285" s="225"/>
      <c r="L285" s="43"/>
      <c r="M285" s="226" t="s">
        <v>1</v>
      </c>
      <c r="N285" s="227" t="s">
        <v>40</v>
      </c>
      <c r="O285" s="90"/>
      <c r="P285" s="228">
        <f>O285*H285</f>
        <v>0</v>
      </c>
      <c r="Q285" s="228">
        <v>0.018380000000000001</v>
      </c>
      <c r="R285" s="228">
        <f>Q285*H285</f>
        <v>3.3091903400000002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152</v>
      </c>
      <c r="AT285" s="230" t="s">
        <v>148</v>
      </c>
      <c r="AU285" s="230" t="s">
        <v>85</v>
      </c>
      <c r="AY285" s="16" t="s">
        <v>146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83</v>
      </c>
      <c r="BK285" s="231">
        <f>ROUND(I285*H285,2)</f>
        <v>0</v>
      </c>
      <c r="BL285" s="16" t="s">
        <v>152</v>
      </c>
      <c r="BM285" s="230" t="s">
        <v>487</v>
      </c>
    </row>
    <row r="286" s="14" customFormat="1">
      <c r="A286" s="14"/>
      <c r="B286" s="255"/>
      <c r="C286" s="256"/>
      <c r="D286" s="234" t="s">
        <v>154</v>
      </c>
      <c r="E286" s="257" t="s">
        <v>1</v>
      </c>
      <c r="F286" s="258" t="s">
        <v>488</v>
      </c>
      <c r="G286" s="256"/>
      <c r="H286" s="257" t="s">
        <v>1</v>
      </c>
      <c r="I286" s="259"/>
      <c r="J286" s="256"/>
      <c r="K286" s="256"/>
      <c r="L286" s="260"/>
      <c r="M286" s="261"/>
      <c r="N286" s="262"/>
      <c r="O286" s="262"/>
      <c r="P286" s="262"/>
      <c r="Q286" s="262"/>
      <c r="R286" s="262"/>
      <c r="S286" s="262"/>
      <c r="T286" s="26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4" t="s">
        <v>154</v>
      </c>
      <c r="AU286" s="264" t="s">
        <v>85</v>
      </c>
      <c r="AV286" s="14" t="s">
        <v>83</v>
      </c>
      <c r="AW286" s="14" t="s">
        <v>156</v>
      </c>
      <c r="AX286" s="14" t="s">
        <v>75</v>
      </c>
      <c r="AY286" s="264" t="s">
        <v>146</v>
      </c>
    </row>
    <row r="287" s="13" customFormat="1">
      <c r="A287" s="13"/>
      <c r="B287" s="232"/>
      <c r="C287" s="233"/>
      <c r="D287" s="234" t="s">
        <v>154</v>
      </c>
      <c r="E287" s="235" t="s">
        <v>1</v>
      </c>
      <c r="F287" s="236" t="s">
        <v>489</v>
      </c>
      <c r="G287" s="233"/>
      <c r="H287" s="237">
        <v>183.8425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154</v>
      </c>
      <c r="AU287" s="243" t="s">
        <v>85</v>
      </c>
      <c r="AV287" s="13" t="s">
        <v>85</v>
      </c>
      <c r="AW287" s="13" t="s">
        <v>156</v>
      </c>
      <c r="AX287" s="13" t="s">
        <v>75</v>
      </c>
      <c r="AY287" s="243" t="s">
        <v>146</v>
      </c>
    </row>
    <row r="288" s="13" customFormat="1">
      <c r="A288" s="13"/>
      <c r="B288" s="232"/>
      <c r="C288" s="233"/>
      <c r="D288" s="234" t="s">
        <v>154</v>
      </c>
      <c r="E288" s="235" t="s">
        <v>1</v>
      </c>
      <c r="F288" s="236" t="s">
        <v>490</v>
      </c>
      <c r="G288" s="233"/>
      <c r="H288" s="237">
        <v>-27.058499999999999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154</v>
      </c>
      <c r="AU288" s="243" t="s">
        <v>85</v>
      </c>
      <c r="AV288" s="13" t="s">
        <v>85</v>
      </c>
      <c r="AW288" s="13" t="s">
        <v>156</v>
      </c>
      <c r="AX288" s="13" t="s">
        <v>75</v>
      </c>
      <c r="AY288" s="243" t="s">
        <v>146</v>
      </c>
    </row>
    <row r="289" s="14" customFormat="1">
      <c r="A289" s="14"/>
      <c r="B289" s="255"/>
      <c r="C289" s="256"/>
      <c r="D289" s="234" t="s">
        <v>154</v>
      </c>
      <c r="E289" s="257" t="s">
        <v>1</v>
      </c>
      <c r="F289" s="258" t="s">
        <v>491</v>
      </c>
      <c r="G289" s="256"/>
      <c r="H289" s="257" t="s">
        <v>1</v>
      </c>
      <c r="I289" s="259"/>
      <c r="J289" s="256"/>
      <c r="K289" s="256"/>
      <c r="L289" s="260"/>
      <c r="M289" s="261"/>
      <c r="N289" s="262"/>
      <c r="O289" s="262"/>
      <c r="P289" s="262"/>
      <c r="Q289" s="262"/>
      <c r="R289" s="262"/>
      <c r="S289" s="262"/>
      <c r="T289" s="26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4" t="s">
        <v>154</v>
      </c>
      <c r="AU289" s="264" t="s">
        <v>85</v>
      </c>
      <c r="AV289" s="14" t="s">
        <v>83</v>
      </c>
      <c r="AW289" s="14" t="s">
        <v>156</v>
      </c>
      <c r="AX289" s="14" t="s">
        <v>75</v>
      </c>
      <c r="AY289" s="264" t="s">
        <v>146</v>
      </c>
    </row>
    <row r="290" s="13" customFormat="1">
      <c r="A290" s="13"/>
      <c r="B290" s="232"/>
      <c r="C290" s="233"/>
      <c r="D290" s="234" t="s">
        <v>154</v>
      </c>
      <c r="E290" s="235" t="s">
        <v>1</v>
      </c>
      <c r="F290" s="236" t="s">
        <v>492</v>
      </c>
      <c r="G290" s="233"/>
      <c r="H290" s="237">
        <v>61.041235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154</v>
      </c>
      <c r="AU290" s="243" t="s">
        <v>85</v>
      </c>
      <c r="AV290" s="13" t="s">
        <v>85</v>
      </c>
      <c r="AW290" s="13" t="s">
        <v>156</v>
      </c>
      <c r="AX290" s="13" t="s">
        <v>75</v>
      </c>
      <c r="AY290" s="243" t="s">
        <v>146</v>
      </c>
    </row>
    <row r="291" s="13" customFormat="1">
      <c r="A291" s="13"/>
      <c r="B291" s="232"/>
      <c r="C291" s="233"/>
      <c r="D291" s="234" t="s">
        <v>154</v>
      </c>
      <c r="E291" s="235" t="s">
        <v>1</v>
      </c>
      <c r="F291" s="236" t="s">
        <v>493</v>
      </c>
      <c r="G291" s="233"/>
      <c r="H291" s="237">
        <v>-11.1625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154</v>
      </c>
      <c r="AU291" s="243" t="s">
        <v>85</v>
      </c>
      <c r="AV291" s="13" t="s">
        <v>85</v>
      </c>
      <c r="AW291" s="13" t="s">
        <v>156</v>
      </c>
      <c r="AX291" s="13" t="s">
        <v>75</v>
      </c>
      <c r="AY291" s="243" t="s">
        <v>146</v>
      </c>
    </row>
    <row r="292" s="13" customFormat="1">
      <c r="A292" s="13"/>
      <c r="B292" s="232"/>
      <c r="C292" s="233"/>
      <c r="D292" s="234" t="s">
        <v>154</v>
      </c>
      <c r="E292" s="235" t="s">
        <v>1</v>
      </c>
      <c r="F292" s="236" t="s">
        <v>494</v>
      </c>
      <c r="G292" s="233"/>
      <c r="H292" s="237">
        <v>-26.620000000000001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154</v>
      </c>
      <c r="AU292" s="243" t="s">
        <v>85</v>
      </c>
      <c r="AV292" s="13" t="s">
        <v>85</v>
      </c>
      <c r="AW292" s="13" t="s">
        <v>156</v>
      </c>
      <c r="AX292" s="13" t="s">
        <v>75</v>
      </c>
      <c r="AY292" s="243" t="s">
        <v>146</v>
      </c>
    </row>
    <row r="293" s="2" customFormat="1" ht="33" customHeight="1">
      <c r="A293" s="37"/>
      <c r="B293" s="38"/>
      <c r="C293" s="218" t="s">
        <v>495</v>
      </c>
      <c r="D293" s="218" t="s">
        <v>148</v>
      </c>
      <c r="E293" s="219" t="s">
        <v>496</v>
      </c>
      <c r="F293" s="220" t="s">
        <v>497</v>
      </c>
      <c r="G293" s="221" t="s">
        <v>151</v>
      </c>
      <c r="H293" s="222">
        <v>23.128</v>
      </c>
      <c r="I293" s="223"/>
      <c r="J293" s="224">
        <f>ROUND(I293*H293,2)</f>
        <v>0</v>
      </c>
      <c r="K293" s="225"/>
      <c r="L293" s="43"/>
      <c r="M293" s="226" t="s">
        <v>1</v>
      </c>
      <c r="N293" s="227" t="s">
        <v>40</v>
      </c>
      <c r="O293" s="90"/>
      <c r="P293" s="228">
        <f>O293*H293</f>
        <v>0</v>
      </c>
      <c r="Q293" s="228">
        <v>0.00011</v>
      </c>
      <c r="R293" s="228">
        <f>Q293*H293</f>
        <v>0.0025440800000000002</v>
      </c>
      <c r="S293" s="228">
        <v>6.0000000000000002E-05</v>
      </c>
      <c r="T293" s="229">
        <f>S293*H293</f>
        <v>0.0013876800000000001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0" t="s">
        <v>152</v>
      </c>
      <c r="AT293" s="230" t="s">
        <v>148</v>
      </c>
      <c r="AU293" s="230" t="s">
        <v>85</v>
      </c>
      <c r="AY293" s="16" t="s">
        <v>146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6" t="s">
        <v>83</v>
      </c>
      <c r="BK293" s="231">
        <f>ROUND(I293*H293,2)</f>
        <v>0</v>
      </c>
      <c r="BL293" s="16" t="s">
        <v>152</v>
      </c>
      <c r="BM293" s="230" t="s">
        <v>498</v>
      </c>
    </row>
    <row r="294" s="13" customFormat="1">
      <c r="A294" s="13"/>
      <c r="B294" s="232"/>
      <c r="C294" s="233"/>
      <c r="D294" s="234" t="s">
        <v>154</v>
      </c>
      <c r="E294" s="235" t="s">
        <v>1</v>
      </c>
      <c r="F294" s="236" t="s">
        <v>499</v>
      </c>
      <c r="G294" s="233"/>
      <c r="H294" s="237">
        <v>23.127500000000001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154</v>
      </c>
      <c r="AU294" s="243" t="s">
        <v>85</v>
      </c>
      <c r="AV294" s="13" t="s">
        <v>85</v>
      </c>
      <c r="AW294" s="13" t="s">
        <v>156</v>
      </c>
      <c r="AX294" s="13" t="s">
        <v>75</v>
      </c>
      <c r="AY294" s="243" t="s">
        <v>146</v>
      </c>
    </row>
    <row r="295" s="2" customFormat="1" ht="33" customHeight="1">
      <c r="A295" s="37"/>
      <c r="B295" s="38"/>
      <c r="C295" s="218" t="s">
        <v>500</v>
      </c>
      <c r="D295" s="218" t="s">
        <v>148</v>
      </c>
      <c r="E295" s="219" t="s">
        <v>501</v>
      </c>
      <c r="F295" s="220" t="s">
        <v>502</v>
      </c>
      <c r="G295" s="221" t="s">
        <v>151</v>
      </c>
      <c r="H295" s="222">
        <v>64.349999999999994</v>
      </c>
      <c r="I295" s="223"/>
      <c r="J295" s="224">
        <f>ROUND(I295*H295,2)</f>
        <v>0</v>
      </c>
      <c r="K295" s="225"/>
      <c r="L295" s="43"/>
      <c r="M295" s="226" t="s">
        <v>1</v>
      </c>
      <c r="N295" s="227" t="s">
        <v>40</v>
      </c>
      <c r="O295" s="90"/>
      <c r="P295" s="228">
        <f>O295*H295</f>
        <v>0</v>
      </c>
      <c r="Q295" s="228">
        <v>0.0073499999999999998</v>
      </c>
      <c r="R295" s="228">
        <f>Q295*H295</f>
        <v>0.47297249999999996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152</v>
      </c>
      <c r="AT295" s="230" t="s">
        <v>148</v>
      </c>
      <c r="AU295" s="230" t="s">
        <v>85</v>
      </c>
      <c r="AY295" s="16" t="s">
        <v>146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83</v>
      </c>
      <c r="BK295" s="231">
        <f>ROUND(I295*H295,2)</f>
        <v>0</v>
      </c>
      <c r="BL295" s="16" t="s">
        <v>152</v>
      </c>
      <c r="BM295" s="230" t="s">
        <v>503</v>
      </c>
    </row>
    <row r="296" s="13" customFormat="1">
      <c r="A296" s="13"/>
      <c r="B296" s="232"/>
      <c r="C296" s="233"/>
      <c r="D296" s="234" t="s">
        <v>154</v>
      </c>
      <c r="E296" s="235" t="s">
        <v>1</v>
      </c>
      <c r="F296" s="236" t="s">
        <v>504</v>
      </c>
      <c r="G296" s="233"/>
      <c r="H296" s="237">
        <v>64.349999999999994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154</v>
      </c>
      <c r="AU296" s="243" t="s">
        <v>85</v>
      </c>
      <c r="AV296" s="13" t="s">
        <v>85</v>
      </c>
      <c r="AW296" s="13" t="s">
        <v>156</v>
      </c>
      <c r="AX296" s="13" t="s">
        <v>75</v>
      </c>
      <c r="AY296" s="243" t="s">
        <v>146</v>
      </c>
    </row>
    <row r="297" s="2" customFormat="1" ht="44.25" customHeight="1">
      <c r="A297" s="37"/>
      <c r="B297" s="38"/>
      <c r="C297" s="218" t="s">
        <v>505</v>
      </c>
      <c r="D297" s="218" t="s">
        <v>148</v>
      </c>
      <c r="E297" s="219" t="s">
        <v>506</v>
      </c>
      <c r="F297" s="220" t="s">
        <v>507</v>
      </c>
      <c r="G297" s="221" t="s">
        <v>295</v>
      </c>
      <c r="H297" s="222">
        <v>194.024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40</v>
      </c>
      <c r="O297" s="90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152</v>
      </c>
      <c r="AT297" s="230" t="s">
        <v>148</v>
      </c>
      <c r="AU297" s="230" t="s">
        <v>85</v>
      </c>
      <c r="AY297" s="16" t="s">
        <v>146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83</v>
      </c>
      <c r="BK297" s="231">
        <f>ROUND(I297*H297,2)</f>
        <v>0</v>
      </c>
      <c r="BL297" s="16" t="s">
        <v>152</v>
      </c>
      <c r="BM297" s="230" t="s">
        <v>508</v>
      </c>
    </row>
    <row r="298" s="13" customFormat="1">
      <c r="A298" s="13"/>
      <c r="B298" s="232"/>
      <c r="C298" s="233"/>
      <c r="D298" s="234" t="s">
        <v>154</v>
      </c>
      <c r="E298" s="235" t="s">
        <v>1</v>
      </c>
      <c r="F298" s="236" t="s">
        <v>509</v>
      </c>
      <c r="G298" s="233"/>
      <c r="H298" s="237">
        <v>22.824000000000002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154</v>
      </c>
      <c r="AU298" s="243" t="s">
        <v>85</v>
      </c>
      <c r="AV298" s="13" t="s">
        <v>85</v>
      </c>
      <c r="AW298" s="13" t="s">
        <v>156</v>
      </c>
      <c r="AX298" s="13" t="s">
        <v>75</v>
      </c>
      <c r="AY298" s="243" t="s">
        <v>146</v>
      </c>
    </row>
    <row r="299" s="13" customFormat="1">
      <c r="A299" s="13"/>
      <c r="B299" s="232"/>
      <c r="C299" s="233"/>
      <c r="D299" s="234" t="s">
        <v>154</v>
      </c>
      <c r="E299" s="235" t="s">
        <v>1</v>
      </c>
      <c r="F299" s="236" t="s">
        <v>510</v>
      </c>
      <c r="G299" s="233"/>
      <c r="H299" s="237">
        <v>95.400000000000006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154</v>
      </c>
      <c r="AU299" s="243" t="s">
        <v>85</v>
      </c>
      <c r="AV299" s="13" t="s">
        <v>85</v>
      </c>
      <c r="AW299" s="13" t="s">
        <v>156</v>
      </c>
      <c r="AX299" s="13" t="s">
        <v>75</v>
      </c>
      <c r="AY299" s="243" t="s">
        <v>146</v>
      </c>
    </row>
    <row r="300" s="13" customFormat="1">
      <c r="A300" s="13"/>
      <c r="B300" s="232"/>
      <c r="C300" s="233"/>
      <c r="D300" s="234" t="s">
        <v>154</v>
      </c>
      <c r="E300" s="235" t="s">
        <v>1</v>
      </c>
      <c r="F300" s="236" t="s">
        <v>511</v>
      </c>
      <c r="G300" s="233"/>
      <c r="H300" s="237">
        <v>43.5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154</v>
      </c>
      <c r="AU300" s="243" t="s">
        <v>85</v>
      </c>
      <c r="AV300" s="13" t="s">
        <v>85</v>
      </c>
      <c r="AW300" s="13" t="s">
        <v>156</v>
      </c>
      <c r="AX300" s="13" t="s">
        <v>75</v>
      </c>
      <c r="AY300" s="243" t="s">
        <v>146</v>
      </c>
    </row>
    <row r="301" s="13" customFormat="1">
      <c r="A301" s="13"/>
      <c r="B301" s="232"/>
      <c r="C301" s="233"/>
      <c r="D301" s="234" t="s">
        <v>154</v>
      </c>
      <c r="E301" s="235" t="s">
        <v>1</v>
      </c>
      <c r="F301" s="236" t="s">
        <v>512</v>
      </c>
      <c r="G301" s="233"/>
      <c r="H301" s="237">
        <v>32.299999999999997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154</v>
      </c>
      <c r="AU301" s="243" t="s">
        <v>85</v>
      </c>
      <c r="AV301" s="13" t="s">
        <v>85</v>
      </c>
      <c r="AW301" s="13" t="s">
        <v>156</v>
      </c>
      <c r="AX301" s="13" t="s">
        <v>75</v>
      </c>
      <c r="AY301" s="243" t="s">
        <v>146</v>
      </c>
    </row>
    <row r="302" s="2" customFormat="1" ht="16.5" customHeight="1">
      <c r="A302" s="37"/>
      <c r="B302" s="38"/>
      <c r="C302" s="244" t="s">
        <v>513</v>
      </c>
      <c r="D302" s="244" t="s">
        <v>196</v>
      </c>
      <c r="E302" s="245" t="s">
        <v>514</v>
      </c>
      <c r="F302" s="246" t="s">
        <v>515</v>
      </c>
      <c r="G302" s="247" t="s">
        <v>295</v>
      </c>
      <c r="H302" s="248">
        <v>203.72499999999999</v>
      </c>
      <c r="I302" s="249"/>
      <c r="J302" s="250">
        <f>ROUND(I302*H302,2)</f>
        <v>0</v>
      </c>
      <c r="K302" s="251"/>
      <c r="L302" s="252"/>
      <c r="M302" s="253" t="s">
        <v>1</v>
      </c>
      <c r="N302" s="254" t="s">
        <v>40</v>
      </c>
      <c r="O302" s="90"/>
      <c r="P302" s="228">
        <f>O302*H302</f>
        <v>0</v>
      </c>
      <c r="Q302" s="228">
        <v>0.00010000000000000001</v>
      </c>
      <c r="R302" s="228">
        <f>Q302*H302</f>
        <v>0.020372500000000002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187</v>
      </c>
      <c r="AT302" s="230" t="s">
        <v>196</v>
      </c>
      <c r="AU302" s="230" t="s">
        <v>85</v>
      </c>
      <c r="AY302" s="16" t="s">
        <v>146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83</v>
      </c>
      <c r="BK302" s="231">
        <f>ROUND(I302*H302,2)</f>
        <v>0</v>
      </c>
      <c r="BL302" s="16" t="s">
        <v>152</v>
      </c>
      <c r="BM302" s="230" t="s">
        <v>516</v>
      </c>
    </row>
    <row r="303" s="13" customFormat="1">
      <c r="A303" s="13"/>
      <c r="B303" s="232"/>
      <c r="C303" s="233"/>
      <c r="D303" s="234" t="s">
        <v>154</v>
      </c>
      <c r="E303" s="233"/>
      <c r="F303" s="236" t="s">
        <v>517</v>
      </c>
      <c r="G303" s="233"/>
      <c r="H303" s="237">
        <v>203.72499999999999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154</v>
      </c>
      <c r="AU303" s="243" t="s">
        <v>85</v>
      </c>
      <c r="AV303" s="13" t="s">
        <v>85</v>
      </c>
      <c r="AW303" s="13" t="s">
        <v>4</v>
      </c>
      <c r="AX303" s="13" t="s">
        <v>83</v>
      </c>
      <c r="AY303" s="243" t="s">
        <v>146</v>
      </c>
    </row>
    <row r="304" s="2" customFormat="1" ht="55.5" customHeight="1">
      <c r="A304" s="37"/>
      <c r="B304" s="38"/>
      <c r="C304" s="218" t="s">
        <v>518</v>
      </c>
      <c r="D304" s="218" t="s">
        <v>148</v>
      </c>
      <c r="E304" s="219" t="s">
        <v>519</v>
      </c>
      <c r="F304" s="220" t="s">
        <v>520</v>
      </c>
      <c r="G304" s="221" t="s">
        <v>295</v>
      </c>
      <c r="H304" s="222">
        <v>98.623999999999995</v>
      </c>
      <c r="I304" s="223"/>
      <c r="J304" s="224">
        <f>ROUND(I304*H304,2)</f>
        <v>0</v>
      </c>
      <c r="K304" s="225"/>
      <c r="L304" s="43"/>
      <c r="M304" s="226" t="s">
        <v>1</v>
      </c>
      <c r="N304" s="227" t="s">
        <v>40</v>
      </c>
      <c r="O304" s="90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152</v>
      </c>
      <c r="AT304" s="230" t="s">
        <v>148</v>
      </c>
      <c r="AU304" s="230" t="s">
        <v>85</v>
      </c>
      <c r="AY304" s="16" t="s">
        <v>146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83</v>
      </c>
      <c r="BK304" s="231">
        <f>ROUND(I304*H304,2)</f>
        <v>0</v>
      </c>
      <c r="BL304" s="16" t="s">
        <v>152</v>
      </c>
      <c r="BM304" s="230" t="s">
        <v>521</v>
      </c>
    </row>
    <row r="305" s="2" customFormat="1" ht="24.15" customHeight="1">
      <c r="A305" s="37"/>
      <c r="B305" s="38"/>
      <c r="C305" s="244" t="s">
        <v>522</v>
      </c>
      <c r="D305" s="244" t="s">
        <v>196</v>
      </c>
      <c r="E305" s="245" t="s">
        <v>523</v>
      </c>
      <c r="F305" s="246" t="s">
        <v>524</v>
      </c>
      <c r="G305" s="247" t="s">
        <v>295</v>
      </c>
      <c r="H305" s="248">
        <v>103.55500000000001</v>
      </c>
      <c r="I305" s="249"/>
      <c r="J305" s="250">
        <f>ROUND(I305*H305,2)</f>
        <v>0</v>
      </c>
      <c r="K305" s="251"/>
      <c r="L305" s="252"/>
      <c r="M305" s="253" t="s">
        <v>1</v>
      </c>
      <c r="N305" s="254" t="s">
        <v>40</v>
      </c>
      <c r="O305" s="90"/>
      <c r="P305" s="228">
        <f>O305*H305</f>
        <v>0</v>
      </c>
      <c r="Q305" s="228">
        <v>4.0000000000000003E-05</v>
      </c>
      <c r="R305" s="228">
        <f>Q305*H305</f>
        <v>0.0041422000000000004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187</v>
      </c>
      <c r="AT305" s="230" t="s">
        <v>196</v>
      </c>
      <c r="AU305" s="230" t="s">
        <v>85</v>
      </c>
      <c r="AY305" s="16" t="s">
        <v>146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83</v>
      </c>
      <c r="BK305" s="231">
        <f>ROUND(I305*H305,2)</f>
        <v>0</v>
      </c>
      <c r="BL305" s="16" t="s">
        <v>152</v>
      </c>
      <c r="BM305" s="230" t="s">
        <v>525</v>
      </c>
    </row>
    <row r="306" s="13" customFormat="1">
      <c r="A306" s="13"/>
      <c r="B306" s="232"/>
      <c r="C306" s="233"/>
      <c r="D306" s="234" t="s">
        <v>154</v>
      </c>
      <c r="E306" s="233"/>
      <c r="F306" s="236" t="s">
        <v>526</v>
      </c>
      <c r="G306" s="233"/>
      <c r="H306" s="237">
        <v>103.55500000000001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154</v>
      </c>
      <c r="AU306" s="243" t="s">
        <v>85</v>
      </c>
      <c r="AV306" s="13" t="s">
        <v>85</v>
      </c>
      <c r="AW306" s="13" t="s">
        <v>4</v>
      </c>
      <c r="AX306" s="13" t="s">
        <v>83</v>
      </c>
      <c r="AY306" s="243" t="s">
        <v>146</v>
      </c>
    </row>
    <row r="307" s="2" customFormat="1" ht="24.15" customHeight="1">
      <c r="A307" s="37"/>
      <c r="B307" s="38"/>
      <c r="C307" s="218" t="s">
        <v>527</v>
      </c>
      <c r="D307" s="218" t="s">
        <v>148</v>
      </c>
      <c r="E307" s="219" t="s">
        <v>528</v>
      </c>
      <c r="F307" s="220" t="s">
        <v>529</v>
      </c>
      <c r="G307" s="221" t="s">
        <v>151</v>
      </c>
      <c r="H307" s="222">
        <v>370.50400000000002</v>
      </c>
      <c r="I307" s="223"/>
      <c r="J307" s="224">
        <f>ROUND(I307*H307,2)</f>
        <v>0</v>
      </c>
      <c r="K307" s="225"/>
      <c r="L307" s="43"/>
      <c r="M307" s="226" t="s">
        <v>1</v>
      </c>
      <c r="N307" s="227" t="s">
        <v>40</v>
      </c>
      <c r="O307" s="90"/>
      <c r="P307" s="228">
        <f>O307*H307</f>
        <v>0</v>
      </c>
      <c r="Q307" s="228">
        <v>0.00022000000000000001</v>
      </c>
      <c r="R307" s="228">
        <f>Q307*H307</f>
        <v>0.081510880000000008</v>
      </c>
      <c r="S307" s="228">
        <v>0</v>
      </c>
      <c r="T307" s="22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0" t="s">
        <v>152</v>
      </c>
      <c r="AT307" s="230" t="s">
        <v>148</v>
      </c>
      <c r="AU307" s="230" t="s">
        <v>85</v>
      </c>
      <c r="AY307" s="16" t="s">
        <v>146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6" t="s">
        <v>83</v>
      </c>
      <c r="BK307" s="231">
        <f>ROUND(I307*H307,2)</f>
        <v>0</v>
      </c>
      <c r="BL307" s="16" t="s">
        <v>152</v>
      </c>
      <c r="BM307" s="230" t="s">
        <v>530</v>
      </c>
    </row>
    <row r="308" s="13" customFormat="1">
      <c r="A308" s="13"/>
      <c r="B308" s="232"/>
      <c r="C308" s="233"/>
      <c r="D308" s="234" t="s">
        <v>154</v>
      </c>
      <c r="E308" s="235" t="s">
        <v>1</v>
      </c>
      <c r="F308" s="236" t="s">
        <v>531</v>
      </c>
      <c r="G308" s="233"/>
      <c r="H308" s="237">
        <v>370.50400000000002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154</v>
      </c>
      <c r="AU308" s="243" t="s">
        <v>85</v>
      </c>
      <c r="AV308" s="13" t="s">
        <v>85</v>
      </c>
      <c r="AW308" s="13" t="s">
        <v>156</v>
      </c>
      <c r="AX308" s="13" t="s">
        <v>75</v>
      </c>
      <c r="AY308" s="243" t="s">
        <v>146</v>
      </c>
    </row>
    <row r="309" s="2" customFormat="1" ht="33" customHeight="1">
      <c r="A309" s="37"/>
      <c r="B309" s="38"/>
      <c r="C309" s="218" t="s">
        <v>532</v>
      </c>
      <c r="D309" s="218" t="s">
        <v>148</v>
      </c>
      <c r="E309" s="219" t="s">
        <v>533</v>
      </c>
      <c r="F309" s="220" t="s">
        <v>534</v>
      </c>
      <c r="G309" s="221" t="s">
        <v>151</v>
      </c>
      <c r="H309" s="222">
        <v>306.154</v>
      </c>
      <c r="I309" s="223"/>
      <c r="J309" s="224">
        <f>ROUND(I309*H309,2)</f>
        <v>0</v>
      </c>
      <c r="K309" s="225"/>
      <c r="L309" s="43"/>
      <c r="M309" s="226" t="s">
        <v>1</v>
      </c>
      <c r="N309" s="227" t="s">
        <v>40</v>
      </c>
      <c r="O309" s="90"/>
      <c r="P309" s="228">
        <f>O309*H309</f>
        <v>0</v>
      </c>
      <c r="Q309" s="228">
        <v>0.020500000000000001</v>
      </c>
      <c r="R309" s="228">
        <f>Q309*H309</f>
        <v>6.2761570000000004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152</v>
      </c>
      <c r="AT309" s="230" t="s">
        <v>148</v>
      </c>
      <c r="AU309" s="230" t="s">
        <v>85</v>
      </c>
      <c r="AY309" s="16" t="s">
        <v>146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83</v>
      </c>
      <c r="BK309" s="231">
        <f>ROUND(I309*H309,2)</f>
        <v>0</v>
      </c>
      <c r="BL309" s="16" t="s">
        <v>152</v>
      </c>
      <c r="BM309" s="230" t="s">
        <v>535</v>
      </c>
    </row>
    <row r="310" s="13" customFormat="1">
      <c r="A310" s="13"/>
      <c r="B310" s="232"/>
      <c r="C310" s="233"/>
      <c r="D310" s="234" t="s">
        <v>154</v>
      </c>
      <c r="E310" s="235" t="s">
        <v>1</v>
      </c>
      <c r="F310" s="236" t="s">
        <v>536</v>
      </c>
      <c r="G310" s="233"/>
      <c r="H310" s="237">
        <v>299.99900000000002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154</v>
      </c>
      <c r="AU310" s="243" t="s">
        <v>85</v>
      </c>
      <c r="AV310" s="13" t="s">
        <v>85</v>
      </c>
      <c r="AW310" s="13" t="s">
        <v>156</v>
      </c>
      <c r="AX310" s="13" t="s">
        <v>75</v>
      </c>
      <c r="AY310" s="243" t="s">
        <v>146</v>
      </c>
    </row>
    <row r="311" s="13" customFormat="1">
      <c r="A311" s="13"/>
      <c r="B311" s="232"/>
      <c r="C311" s="233"/>
      <c r="D311" s="234" t="s">
        <v>154</v>
      </c>
      <c r="E311" s="235" t="s">
        <v>1</v>
      </c>
      <c r="F311" s="236" t="s">
        <v>537</v>
      </c>
      <c r="G311" s="233"/>
      <c r="H311" s="237">
        <v>3.6499999999999999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154</v>
      </c>
      <c r="AU311" s="243" t="s">
        <v>85</v>
      </c>
      <c r="AV311" s="13" t="s">
        <v>85</v>
      </c>
      <c r="AW311" s="13" t="s">
        <v>156</v>
      </c>
      <c r="AX311" s="13" t="s">
        <v>75</v>
      </c>
      <c r="AY311" s="243" t="s">
        <v>146</v>
      </c>
    </row>
    <row r="312" s="13" customFormat="1">
      <c r="A312" s="13"/>
      <c r="B312" s="232"/>
      <c r="C312" s="233"/>
      <c r="D312" s="234" t="s">
        <v>154</v>
      </c>
      <c r="E312" s="235" t="s">
        <v>1</v>
      </c>
      <c r="F312" s="236" t="s">
        <v>538</v>
      </c>
      <c r="G312" s="233"/>
      <c r="H312" s="237">
        <v>2.5049999999999999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154</v>
      </c>
      <c r="AU312" s="243" t="s">
        <v>85</v>
      </c>
      <c r="AV312" s="13" t="s">
        <v>85</v>
      </c>
      <c r="AW312" s="13" t="s">
        <v>156</v>
      </c>
      <c r="AX312" s="13" t="s">
        <v>75</v>
      </c>
      <c r="AY312" s="243" t="s">
        <v>146</v>
      </c>
    </row>
    <row r="313" s="2" customFormat="1" ht="37.8" customHeight="1">
      <c r="A313" s="37"/>
      <c r="B313" s="38"/>
      <c r="C313" s="218" t="s">
        <v>539</v>
      </c>
      <c r="D313" s="218" t="s">
        <v>148</v>
      </c>
      <c r="E313" s="219" t="s">
        <v>540</v>
      </c>
      <c r="F313" s="220" t="s">
        <v>541</v>
      </c>
      <c r="G313" s="221" t="s">
        <v>151</v>
      </c>
      <c r="H313" s="222">
        <v>11.07</v>
      </c>
      <c r="I313" s="223"/>
      <c r="J313" s="224">
        <f>ROUND(I313*H313,2)</f>
        <v>0</v>
      </c>
      <c r="K313" s="225"/>
      <c r="L313" s="43"/>
      <c r="M313" s="226" t="s">
        <v>1</v>
      </c>
      <c r="N313" s="227" t="s">
        <v>40</v>
      </c>
      <c r="O313" s="90"/>
      <c r="P313" s="228">
        <f>O313*H313</f>
        <v>0</v>
      </c>
      <c r="Q313" s="228">
        <v>0.0057000000000000002</v>
      </c>
      <c r="R313" s="228">
        <f>Q313*H313</f>
        <v>0.063099000000000002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152</v>
      </c>
      <c r="AT313" s="230" t="s">
        <v>148</v>
      </c>
      <c r="AU313" s="230" t="s">
        <v>85</v>
      </c>
      <c r="AY313" s="16" t="s">
        <v>146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83</v>
      </c>
      <c r="BK313" s="231">
        <f>ROUND(I313*H313,2)</f>
        <v>0</v>
      </c>
      <c r="BL313" s="16" t="s">
        <v>152</v>
      </c>
      <c r="BM313" s="230" t="s">
        <v>542</v>
      </c>
    </row>
    <row r="314" s="13" customFormat="1">
      <c r="A314" s="13"/>
      <c r="B314" s="232"/>
      <c r="C314" s="233"/>
      <c r="D314" s="234" t="s">
        <v>154</v>
      </c>
      <c r="E314" s="235" t="s">
        <v>1</v>
      </c>
      <c r="F314" s="236" t="s">
        <v>543</v>
      </c>
      <c r="G314" s="233"/>
      <c r="H314" s="237">
        <v>11.07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154</v>
      </c>
      <c r="AU314" s="243" t="s">
        <v>85</v>
      </c>
      <c r="AV314" s="13" t="s">
        <v>85</v>
      </c>
      <c r="AW314" s="13" t="s">
        <v>156</v>
      </c>
      <c r="AX314" s="13" t="s">
        <v>75</v>
      </c>
      <c r="AY314" s="243" t="s">
        <v>146</v>
      </c>
    </row>
    <row r="315" s="2" customFormat="1" ht="37.8" customHeight="1">
      <c r="A315" s="37"/>
      <c r="B315" s="38"/>
      <c r="C315" s="218" t="s">
        <v>544</v>
      </c>
      <c r="D315" s="218" t="s">
        <v>148</v>
      </c>
      <c r="E315" s="219" t="s">
        <v>545</v>
      </c>
      <c r="F315" s="220" t="s">
        <v>546</v>
      </c>
      <c r="G315" s="221" t="s">
        <v>151</v>
      </c>
      <c r="H315" s="222">
        <v>128.62799999999999</v>
      </c>
      <c r="I315" s="223"/>
      <c r="J315" s="224">
        <f>ROUND(I315*H315,2)</f>
        <v>0</v>
      </c>
      <c r="K315" s="225"/>
      <c r="L315" s="43"/>
      <c r="M315" s="226" t="s">
        <v>1</v>
      </c>
      <c r="N315" s="227" t="s">
        <v>40</v>
      </c>
      <c r="O315" s="90"/>
      <c r="P315" s="228">
        <f>O315*H315</f>
        <v>0</v>
      </c>
      <c r="Q315" s="228">
        <v>0.0033800000000000002</v>
      </c>
      <c r="R315" s="228">
        <f>Q315*H315</f>
        <v>0.43476263999999998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152</v>
      </c>
      <c r="AT315" s="230" t="s">
        <v>148</v>
      </c>
      <c r="AU315" s="230" t="s">
        <v>85</v>
      </c>
      <c r="AY315" s="16" t="s">
        <v>146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83</v>
      </c>
      <c r="BK315" s="231">
        <f>ROUND(I315*H315,2)</f>
        <v>0</v>
      </c>
      <c r="BL315" s="16" t="s">
        <v>152</v>
      </c>
      <c r="BM315" s="230" t="s">
        <v>547</v>
      </c>
    </row>
    <row r="316" s="13" customFormat="1">
      <c r="A316" s="13"/>
      <c r="B316" s="232"/>
      <c r="C316" s="233"/>
      <c r="D316" s="234" t="s">
        <v>154</v>
      </c>
      <c r="E316" s="235" t="s">
        <v>1</v>
      </c>
      <c r="F316" s="236" t="s">
        <v>548</v>
      </c>
      <c r="G316" s="233"/>
      <c r="H316" s="237">
        <v>306.154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154</v>
      </c>
      <c r="AU316" s="243" t="s">
        <v>85</v>
      </c>
      <c r="AV316" s="13" t="s">
        <v>85</v>
      </c>
      <c r="AW316" s="13" t="s">
        <v>156</v>
      </c>
      <c r="AX316" s="13" t="s">
        <v>75</v>
      </c>
      <c r="AY316" s="243" t="s">
        <v>146</v>
      </c>
    </row>
    <row r="317" s="13" customFormat="1">
      <c r="A317" s="13"/>
      <c r="B317" s="232"/>
      <c r="C317" s="233"/>
      <c r="D317" s="234" t="s">
        <v>154</v>
      </c>
      <c r="E317" s="235" t="s">
        <v>1</v>
      </c>
      <c r="F317" s="236" t="s">
        <v>549</v>
      </c>
      <c r="G317" s="233"/>
      <c r="H317" s="237">
        <v>-11.07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154</v>
      </c>
      <c r="AU317" s="243" t="s">
        <v>85</v>
      </c>
      <c r="AV317" s="13" t="s">
        <v>85</v>
      </c>
      <c r="AW317" s="13" t="s">
        <v>156</v>
      </c>
      <c r="AX317" s="13" t="s">
        <v>75</v>
      </c>
      <c r="AY317" s="243" t="s">
        <v>146</v>
      </c>
    </row>
    <row r="318" s="13" customFormat="1">
      <c r="A318" s="13"/>
      <c r="B318" s="232"/>
      <c r="C318" s="233"/>
      <c r="D318" s="234" t="s">
        <v>154</v>
      </c>
      <c r="E318" s="235" t="s">
        <v>1</v>
      </c>
      <c r="F318" s="236" t="s">
        <v>550</v>
      </c>
      <c r="G318" s="233"/>
      <c r="H318" s="237">
        <v>-166.45599999999999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154</v>
      </c>
      <c r="AU318" s="243" t="s">
        <v>85</v>
      </c>
      <c r="AV318" s="13" t="s">
        <v>85</v>
      </c>
      <c r="AW318" s="13" t="s">
        <v>156</v>
      </c>
      <c r="AX318" s="13" t="s">
        <v>75</v>
      </c>
      <c r="AY318" s="243" t="s">
        <v>146</v>
      </c>
    </row>
    <row r="319" s="2" customFormat="1" ht="37.8" customHeight="1">
      <c r="A319" s="37"/>
      <c r="B319" s="38"/>
      <c r="C319" s="218" t="s">
        <v>551</v>
      </c>
      <c r="D319" s="218" t="s">
        <v>148</v>
      </c>
      <c r="E319" s="219" t="s">
        <v>552</v>
      </c>
      <c r="F319" s="220" t="s">
        <v>553</v>
      </c>
      <c r="G319" s="221" t="s">
        <v>151</v>
      </c>
      <c r="H319" s="222">
        <v>64.349999999999994</v>
      </c>
      <c r="I319" s="223"/>
      <c r="J319" s="224">
        <f>ROUND(I319*H319,2)</f>
        <v>0</v>
      </c>
      <c r="K319" s="225"/>
      <c r="L319" s="43"/>
      <c r="M319" s="226" t="s">
        <v>1</v>
      </c>
      <c r="N319" s="227" t="s">
        <v>40</v>
      </c>
      <c r="O319" s="90"/>
      <c r="P319" s="228">
        <f>O319*H319</f>
        <v>0</v>
      </c>
      <c r="Q319" s="228">
        <v>0.020500000000000001</v>
      </c>
      <c r="R319" s="228">
        <f>Q319*H319</f>
        <v>1.319175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152</v>
      </c>
      <c r="AT319" s="230" t="s">
        <v>148</v>
      </c>
      <c r="AU319" s="230" t="s">
        <v>85</v>
      </c>
      <c r="AY319" s="16" t="s">
        <v>146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83</v>
      </c>
      <c r="BK319" s="231">
        <f>ROUND(I319*H319,2)</f>
        <v>0</v>
      </c>
      <c r="BL319" s="16" t="s">
        <v>152</v>
      </c>
      <c r="BM319" s="230" t="s">
        <v>554</v>
      </c>
    </row>
    <row r="320" s="13" customFormat="1">
      <c r="A320" s="13"/>
      <c r="B320" s="232"/>
      <c r="C320" s="233"/>
      <c r="D320" s="234" t="s">
        <v>154</v>
      </c>
      <c r="E320" s="235" t="s">
        <v>1</v>
      </c>
      <c r="F320" s="236" t="s">
        <v>555</v>
      </c>
      <c r="G320" s="233"/>
      <c r="H320" s="237">
        <v>64.349999999999994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154</v>
      </c>
      <c r="AU320" s="243" t="s">
        <v>85</v>
      </c>
      <c r="AV320" s="13" t="s">
        <v>85</v>
      </c>
      <c r="AW320" s="13" t="s">
        <v>156</v>
      </c>
      <c r="AX320" s="13" t="s">
        <v>75</v>
      </c>
      <c r="AY320" s="243" t="s">
        <v>146</v>
      </c>
    </row>
    <row r="321" s="2" customFormat="1" ht="37.8" customHeight="1">
      <c r="A321" s="37"/>
      <c r="B321" s="38"/>
      <c r="C321" s="218" t="s">
        <v>556</v>
      </c>
      <c r="D321" s="218" t="s">
        <v>148</v>
      </c>
      <c r="E321" s="219" t="s">
        <v>557</v>
      </c>
      <c r="F321" s="220" t="s">
        <v>558</v>
      </c>
      <c r="G321" s="221" t="s">
        <v>151</v>
      </c>
      <c r="H321" s="222">
        <v>64.349999999999994</v>
      </c>
      <c r="I321" s="223"/>
      <c r="J321" s="224">
        <f>ROUND(I321*H321,2)</f>
        <v>0</v>
      </c>
      <c r="K321" s="225"/>
      <c r="L321" s="43"/>
      <c r="M321" s="226" t="s">
        <v>1</v>
      </c>
      <c r="N321" s="227" t="s">
        <v>40</v>
      </c>
      <c r="O321" s="90"/>
      <c r="P321" s="228">
        <f>O321*H321</f>
        <v>0</v>
      </c>
      <c r="Q321" s="228">
        <v>0.0033800000000000002</v>
      </c>
      <c r="R321" s="228">
        <f>Q321*H321</f>
        <v>0.217503</v>
      </c>
      <c r="S321" s="228">
        <v>0</v>
      </c>
      <c r="T321" s="22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0" t="s">
        <v>152</v>
      </c>
      <c r="AT321" s="230" t="s">
        <v>148</v>
      </c>
      <c r="AU321" s="230" t="s">
        <v>85</v>
      </c>
      <c r="AY321" s="16" t="s">
        <v>146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6" t="s">
        <v>83</v>
      </c>
      <c r="BK321" s="231">
        <f>ROUND(I321*H321,2)</f>
        <v>0</v>
      </c>
      <c r="BL321" s="16" t="s">
        <v>152</v>
      </c>
      <c r="BM321" s="230" t="s">
        <v>559</v>
      </c>
    </row>
    <row r="322" s="13" customFormat="1">
      <c r="A322" s="13"/>
      <c r="B322" s="232"/>
      <c r="C322" s="233"/>
      <c r="D322" s="234" t="s">
        <v>154</v>
      </c>
      <c r="E322" s="235" t="s">
        <v>1</v>
      </c>
      <c r="F322" s="236" t="s">
        <v>555</v>
      </c>
      <c r="G322" s="233"/>
      <c r="H322" s="237">
        <v>64.349999999999994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154</v>
      </c>
      <c r="AU322" s="243" t="s">
        <v>85</v>
      </c>
      <c r="AV322" s="13" t="s">
        <v>85</v>
      </c>
      <c r="AW322" s="13" t="s">
        <v>156</v>
      </c>
      <c r="AX322" s="13" t="s">
        <v>75</v>
      </c>
      <c r="AY322" s="243" t="s">
        <v>146</v>
      </c>
    </row>
    <row r="323" s="2" customFormat="1" ht="37.8" customHeight="1">
      <c r="A323" s="37"/>
      <c r="B323" s="38"/>
      <c r="C323" s="218" t="s">
        <v>560</v>
      </c>
      <c r="D323" s="218" t="s">
        <v>148</v>
      </c>
      <c r="E323" s="219" t="s">
        <v>561</v>
      </c>
      <c r="F323" s="220" t="s">
        <v>562</v>
      </c>
      <c r="G323" s="221" t="s">
        <v>151</v>
      </c>
      <c r="H323" s="222">
        <v>23.128</v>
      </c>
      <c r="I323" s="223"/>
      <c r="J323" s="224">
        <f>ROUND(I323*H323,2)</f>
        <v>0</v>
      </c>
      <c r="K323" s="225"/>
      <c r="L323" s="43"/>
      <c r="M323" s="226" t="s">
        <v>1</v>
      </c>
      <c r="N323" s="227" t="s">
        <v>40</v>
      </c>
      <c r="O323" s="90"/>
      <c r="P323" s="228">
        <f>O323*H323</f>
        <v>0</v>
      </c>
      <c r="Q323" s="228">
        <v>0</v>
      </c>
      <c r="R323" s="228">
        <f>Q323*H323</f>
        <v>0</v>
      </c>
      <c r="S323" s="228">
        <v>1.0000000000000001E-05</v>
      </c>
      <c r="T323" s="229">
        <f>S323*H323</f>
        <v>0.00023128000000000002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152</v>
      </c>
      <c r="AT323" s="230" t="s">
        <v>148</v>
      </c>
      <c r="AU323" s="230" t="s">
        <v>85</v>
      </c>
      <c r="AY323" s="16" t="s">
        <v>146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83</v>
      </c>
      <c r="BK323" s="231">
        <f>ROUND(I323*H323,2)</f>
        <v>0</v>
      </c>
      <c r="BL323" s="16" t="s">
        <v>152</v>
      </c>
      <c r="BM323" s="230" t="s">
        <v>563</v>
      </c>
    </row>
    <row r="324" s="13" customFormat="1">
      <c r="A324" s="13"/>
      <c r="B324" s="232"/>
      <c r="C324" s="233"/>
      <c r="D324" s="234" t="s">
        <v>154</v>
      </c>
      <c r="E324" s="235" t="s">
        <v>1</v>
      </c>
      <c r="F324" s="236" t="s">
        <v>564</v>
      </c>
      <c r="G324" s="233"/>
      <c r="H324" s="237">
        <v>23.128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154</v>
      </c>
      <c r="AU324" s="243" t="s">
        <v>85</v>
      </c>
      <c r="AV324" s="13" t="s">
        <v>85</v>
      </c>
      <c r="AW324" s="13" t="s">
        <v>156</v>
      </c>
      <c r="AX324" s="13" t="s">
        <v>75</v>
      </c>
      <c r="AY324" s="243" t="s">
        <v>146</v>
      </c>
    </row>
    <row r="325" s="2" customFormat="1" ht="33" customHeight="1">
      <c r="A325" s="37"/>
      <c r="B325" s="38"/>
      <c r="C325" s="218" t="s">
        <v>565</v>
      </c>
      <c r="D325" s="218" t="s">
        <v>148</v>
      </c>
      <c r="E325" s="219" t="s">
        <v>566</v>
      </c>
      <c r="F325" s="220" t="s">
        <v>567</v>
      </c>
      <c r="G325" s="221" t="s">
        <v>159</v>
      </c>
      <c r="H325" s="222">
        <v>16.602</v>
      </c>
      <c r="I325" s="223"/>
      <c r="J325" s="224">
        <f>ROUND(I325*H325,2)</f>
        <v>0</v>
      </c>
      <c r="K325" s="225"/>
      <c r="L325" s="43"/>
      <c r="M325" s="226" t="s">
        <v>1</v>
      </c>
      <c r="N325" s="227" t="s">
        <v>40</v>
      </c>
      <c r="O325" s="90"/>
      <c r="P325" s="228">
        <f>O325*H325</f>
        <v>0</v>
      </c>
      <c r="Q325" s="228">
        <v>2.3010199999999998</v>
      </c>
      <c r="R325" s="228">
        <f>Q325*H325</f>
        <v>38.201534039999999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152</v>
      </c>
      <c r="AT325" s="230" t="s">
        <v>148</v>
      </c>
      <c r="AU325" s="230" t="s">
        <v>85</v>
      </c>
      <c r="AY325" s="16" t="s">
        <v>146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83</v>
      </c>
      <c r="BK325" s="231">
        <f>ROUND(I325*H325,2)</f>
        <v>0</v>
      </c>
      <c r="BL325" s="16" t="s">
        <v>152</v>
      </c>
      <c r="BM325" s="230" t="s">
        <v>568</v>
      </c>
    </row>
    <row r="326" s="13" customFormat="1">
      <c r="A326" s="13"/>
      <c r="B326" s="232"/>
      <c r="C326" s="233"/>
      <c r="D326" s="234" t="s">
        <v>154</v>
      </c>
      <c r="E326" s="235" t="s">
        <v>1</v>
      </c>
      <c r="F326" s="236" t="s">
        <v>569</v>
      </c>
      <c r="G326" s="233"/>
      <c r="H326" s="237">
        <v>12.7326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154</v>
      </c>
      <c r="AU326" s="243" t="s">
        <v>85</v>
      </c>
      <c r="AV326" s="13" t="s">
        <v>85</v>
      </c>
      <c r="AW326" s="13" t="s">
        <v>156</v>
      </c>
      <c r="AX326" s="13" t="s">
        <v>75</v>
      </c>
      <c r="AY326" s="243" t="s">
        <v>146</v>
      </c>
    </row>
    <row r="327" s="13" customFormat="1">
      <c r="A327" s="13"/>
      <c r="B327" s="232"/>
      <c r="C327" s="233"/>
      <c r="D327" s="234" t="s">
        <v>154</v>
      </c>
      <c r="E327" s="235" t="s">
        <v>1</v>
      </c>
      <c r="F327" s="236" t="s">
        <v>570</v>
      </c>
      <c r="G327" s="233"/>
      <c r="H327" s="237">
        <v>3.8696000000000002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154</v>
      </c>
      <c r="AU327" s="243" t="s">
        <v>85</v>
      </c>
      <c r="AV327" s="13" t="s">
        <v>85</v>
      </c>
      <c r="AW327" s="13" t="s">
        <v>156</v>
      </c>
      <c r="AX327" s="13" t="s">
        <v>75</v>
      </c>
      <c r="AY327" s="243" t="s">
        <v>146</v>
      </c>
    </row>
    <row r="328" s="2" customFormat="1" ht="37.8" customHeight="1">
      <c r="A328" s="37"/>
      <c r="B328" s="38"/>
      <c r="C328" s="218" t="s">
        <v>571</v>
      </c>
      <c r="D328" s="218" t="s">
        <v>148</v>
      </c>
      <c r="E328" s="219" t="s">
        <v>572</v>
      </c>
      <c r="F328" s="220" t="s">
        <v>573</v>
      </c>
      <c r="G328" s="221" t="s">
        <v>159</v>
      </c>
      <c r="H328" s="222">
        <v>1.0629999999999999</v>
      </c>
      <c r="I328" s="223"/>
      <c r="J328" s="224">
        <f>ROUND(I328*H328,2)</f>
        <v>0</v>
      </c>
      <c r="K328" s="225"/>
      <c r="L328" s="43"/>
      <c r="M328" s="226" t="s">
        <v>1</v>
      </c>
      <c r="N328" s="227" t="s">
        <v>40</v>
      </c>
      <c r="O328" s="90"/>
      <c r="P328" s="228">
        <f>O328*H328</f>
        <v>0</v>
      </c>
      <c r="Q328" s="228">
        <v>2.3010199999999998</v>
      </c>
      <c r="R328" s="228">
        <f>Q328*H328</f>
        <v>2.4459842599999999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152</v>
      </c>
      <c r="AT328" s="230" t="s">
        <v>148</v>
      </c>
      <c r="AU328" s="230" t="s">
        <v>85</v>
      </c>
      <c r="AY328" s="16" t="s">
        <v>146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83</v>
      </c>
      <c r="BK328" s="231">
        <f>ROUND(I328*H328,2)</f>
        <v>0</v>
      </c>
      <c r="BL328" s="16" t="s">
        <v>152</v>
      </c>
      <c r="BM328" s="230" t="s">
        <v>574</v>
      </c>
    </row>
    <row r="329" s="13" customFormat="1">
      <c r="A329" s="13"/>
      <c r="B329" s="232"/>
      <c r="C329" s="233"/>
      <c r="D329" s="234" t="s">
        <v>154</v>
      </c>
      <c r="E329" s="235" t="s">
        <v>1</v>
      </c>
      <c r="F329" s="236" t="s">
        <v>575</v>
      </c>
      <c r="G329" s="233"/>
      <c r="H329" s="237">
        <v>1.0629500000000001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154</v>
      </c>
      <c r="AU329" s="243" t="s">
        <v>85</v>
      </c>
      <c r="AV329" s="13" t="s">
        <v>85</v>
      </c>
      <c r="AW329" s="13" t="s">
        <v>156</v>
      </c>
      <c r="AX329" s="13" t="s">
        <v>75</v>
      </c>
      <c r="AY329" s="243" t="s">
        <v>146</v>
      </c>
    </row>
    <row r="330" s="2" customFormat="1" ht="37.8" customHeight="1">
      <c r="A330" s="37"/>
      <c r="B330" s="38"/>
      <c r="C330" s="218" t="s">
        <v>576</v>
      </c>
      <c r="D330" s="218" t="s">
        <v>148</v>
      </c>
      <c r="E330" s="219" t="s">
        <v>577</v>
      </c>
      <c r="F330" s="220" t="s">
        <v>578</v>
      </c>
      <c r="G330" s="221" t="s">
        <v>159</v>
      </c>
      <c r="H330" s="222">
        <v>0.084000000000000005</v>
      </c>
      <c r="I330" s="223"/>
      <c r="J330" s="224">
        <f>ROUND(I330*H330,2)</f>
        <v>0</v>
      </c>
      <c r="K330" s="225"/>
      <c r="L330" s="43"/>
      <c r="M330" s="226" t="s">
        <v>1</v>
      </c>
      <c r="N330" s="227" t="s">
        <v>40</v>
      </c>
      <c r="O330" s="90"/>
      <c r="P330" s="228">
        <f>O330*H330</f>
        <v>0</v>
      </c>
      <c r="Q330" s="228">
        <v>2.3010199999999998</v>
      </c>
      <c r="R330" s="228">
        <f>Q330*H330</f>
        <v>0.19328567999999999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152</v>
      </c>
      <c r="AT330" s="230" t="s">
        <v>148</v>
      </c>
      <c r="AU330" s="230" t="s">
        <v>85</v>
      </c>
      <c r="AY330" s="16" t="s">
        <v>146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83</v>
      </c>
      <c r="BK330" s="231">
        <f>ROUND(I330*H330,2)</f>
        <v>0</v>
      </c>
      <c r="BL330" s="16" t="s">
        <v>152</v>
      </c>
      <c r="BM330" s="230" t="s">
        <v>579</v>
      </c>
    </row>
    <row r="331" s="13" customFormat="1">
      <c r="A331" s="13"/>
      <c r="B331" s="232"/>
      <c r="C331" s="233"/>
      <c r="D331" s="234" t="s">
        <v>154</v>
      </c>
      <c r="E331" s="235" t="s">
        <v>1</v>
      </c>
      <c r="F331" s="236" t="s">
        <v>580</v>
      </c>
      <c r="G331" s="233"/>
      <c r="H331" s="237">
        <v>0.084419999999999995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154</v>
      </c>
      <c r="AU331" s="243" t="s">
        <v>85</v>
      </c>
      <c r="AV331" s="13" t="s">
        <v>85</v>
      </c>
      <c r="AW331" s="13" t="s">
        <v>156</v>
      </c>
      <c r="AX331" s="13" t="s">
        <v>75</v>
      </c>
      <c r="AY331" s="243" t="s">
        <v>146</v>
      </c>
    </row>
    <row r="332" s="2" customFormat="1" ht="44.25" customHeight="1">
      <c r="A332" s="37"/>
      <c r="B332" s="38"/>
      <c r="C332" s="218" t="s">
        <v>581</v>
      </c>
      <c r="D332" s="218" t="s">
        <v>148</v>
      </c>
      <c r="E332" s="219" t="s">
        <v>582</v>
      </c>
      <c r="F332" s="220" t="s">
        <v>583</v>
      </c>
      <c r="G332" s="221" t="s">
        <v>159</v>
      </c>
      <c r="H332" s="222">
        <v>16.602</v>
      </c>
      <c r="I332" s="223"/>
      <c r="J332" s="224">
        <f>ROUND(I332*H332,2)</f>
        <v>0</v>
      </c>
      <c r="K332" s="225"/>
      <c r="L332" s="43"/>
      <c r="M332" s="226" t="s">
        <v>1</v>
      </c>
      <c r="N332" s="227" t="s">
        <v>40</v>
      </c>
      <c r="O332" s="90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152</v>
      </c>
      <c r="AT332" s="230" t="s">
        <v>148</v>
      </c>
      <c r="AU332" s="230" t="s">
        <v>85</v>
      </c>
      <c r="AY332" s="16" t="s">
        <v>146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83</v>
      </c>
      <c r="BK332" s="231">
        <f>ROUND(I332*H332,2)</f>
        <v>0</v>
      </c>
      <c r="BL332" s="16" t="s">
        <v>152</v>
      </c>
      <c r="BM332" s="230" t="s">
        <v>584</v>
      </c>
    </row>
    <row r="333" s="2" customFormat="1" ht="33" customHeight="1">
      <c r="A333" s="37"/>
      <c r="B333" s="38"/>
      <c r="C333" s="218" t="s">
        <v>585</v>
      </c>
      <c r="D333" s="218" t="s">
        <v>148</v>
      </c>
      <c r="E333" s="219" t="s">
        <v>586</v>
      </c>
      <c r="F333" s="220" t="s">
        <v>587</v>
      </c>
      <c r="G333" s="221" t="s">
        <v>159</v>
      </c>
      <c r="H333" s="222">
        <v>2.8130000000000002</v>
      </c>
      <c r="I333" s="223"/>
      <c r="J333" s="224">
        <f>ROUND(I333*H333,2)</f>
        <v>0</v>
      </c>
      <c r="K333" s="225"/>
      <c r="L333" s="43"/>
      <c r="M333" s="226" t="s">
        <v>1</v>
      </c>
      <c r="N333" s="227" t="s">
        <v>40</v>
      </c>
      <c r="O333" s="90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0" t="s">
        <v>152</v>
      </c>
      <c r="AT333" s="230" t="s">
        <v>148</v>
      </c>
      <c r="AU333" s="230" t="s">
        <v>85</v>
      </c>
      <c r="AY333" s="16" t="s">
        <v>146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6" t="s">
        <v>83</v>
      </c>
      <c r="BK333" s="231">
        <f>ROUND(I333*H333,2)</f>
        <v>0</v>
      </c>
      <c r="BL333" s="16" t="s">
        <v>152</v>
      </c>
      <c r="BM333" s="230" t="s">
        <v>588</v>
      </c>
    </row>
    <row r="334" s="13" customFormat="1">
      <c r="A334" s="13"/>
      <c r="B334" s="232"/>
      <c r="C334" s="233"/>
      <c r="D334" s="234" t="s">
        <v>154</v>
      </c>
      <c r="E334" s="235" t="s">
        <v>1</v>
      </c>
      <c r="F334" s="236" t="s">
        <v>589</v>
      </c>
      <c r="G334" s="233"/>
      <c r="H334" s="237">
        <v>2.8134000000000001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154</v>
      </c>
      <c r="AU334" s="243" t="s">
        <v>85</v>
      </c>
      <c r="AV334" s="13" t="s">
        <v>85</v>
      </c>
      <c r="AW334" s="13" t="s">
        <v>156</v>
      </c>
      <c r="AX334" s="13" t="s">
        <v>75</v>
      </c>
      <c r="AY334" s="243" t="s">
        <v>146</v>
      </c>
    </row>
    <row r="335" s="2" customFormat="1" ht="21.75" customHeight="1">
      <c r="A335" s="37"/>
      <c r="B335" s="38"/>
      <c r="C335" s="218" t="s">
        <v>590</v>
      </c>
      <c r="D335" s="218" t="s">
        <v>148</v>
      </c>
      <c r="E335" s="219" t="s">
        <v>591</v>
      </c>
      <c r="F335" s="220" t="s">
        <v>592</v>
      </c>
      <c r="G335" s="221" t="s">
        <v>184</v>
      </c>
      <c r="H335" s="222">
        <v>0.92200000000000004</v>
      </c>
      <c r="I335" s="223"/>
      <c r="J335" s="224">
        <f>ROUND(I335*H335,2)</f>
        <v>0</v>
      </c>
      <c r="K335" s="225"/>
      <c r="L335" s="43"/>
      <c r="M335" s="226" t="s">
        <v>1</v>
      </c>
      <c r="N335" s="227" t="s">
        <v>40</v>
      </c>
      <c r="O335" s="90"/>
      <c r="P335" s="228">
        <f>O335*H335</f>
        <v>0</v>
      </c>
      <c r="Q335" s="228">
        <v>1.1537436999999999</v>
      </c>
      <c r="R335" s="228">
        <f>Q335*H335</f>
        <v>1.0637516914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152</v>
      </c>
      <c r="AT335" s="230" t="s">
        <v>148</v>
      </c>
      <c r="AU335" s="230" t="s">
        <v>85</v>
      </c>
      <c r="AY335" s="16" t="s">
        <v>146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83</v>
      </c>
      <c r="BK335" s="231">
        <f>ROUND(I335*H335,2)</f>
        <v>0</v>
      </c>
      <c r="BL335" s="16" t="s">
        <v>152</v>
      </c>
      <c r="BM335" s="230" t="s">
        <v>593</v>
      </c>
    </row>
    <row r="336" s="13" customFormat="1">
      <c r="A336" s="13"/>
      <c r="B336" s="232"/>
      <c r="C336" s="233"/>
      <c r="D336" s="234" t="s">
        <v>154</v>
      </c>
      <c r="E336" s="235" t="s">
        <v>1</v>
      </c>
      <c r="F336" s="236" t="s">
        <v>594</v>
      </c>
      <c r="G336" s="233"/>
      <c r="H336" s="237">
        <v>0.92202629999999997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154</v>
      </c>
      <c r="AU336" s="243" t="s">
        <v>85</v>
      </c>
      <c r="AV336" s="13" t="s">
        <v>85</v>
      </c>
      <c r="AW336" s="13" t="s">
        <v>156</v>
      </c>
      <c r="AX336" s="13" t="s">
        <v>75</v>
      </c>
      <c r="AY336" s="243" t="s">
        <v>146</v>
      </c>
    </row>
    <row r="337" s="2" customFormat="1" ht="24.15" customHeight="1">
      <c r="A337" s="37"/>
      <c r="B337" s="38"/>
      <c r="C337" s="218" t="s">
        <v>595</v>
      </c>
      <c r="D337" s="218" t="s">
        <v>148</v>
      </c>
      <c r="E337" s="219" t="s">
        <v>596</v>
      </c>
      <c r="F337" s="220" t="s">
        <v>597</v>
      </c>
      <c r="G337" s="221" t="s">
        <v>151</v>
      </c>
      <c r="H337" s="222">
        <v>9.7929999999999993</v>
      </c>
      <c r="I337" s="223"/>
      <c r="J337" s="224">
        <f>ROUND(I337*H337,2)</f>
        <v>0</v>
      </c>
      <c r="K337" s="225"/>
      <c r="L337" s="43"/>
      <c r="M337" s="226" t="s">
        <v>1</v>
      </c>
      <c r="N337" s="227" t="s">
        <v>40</v>
      </c>
      <c r="O337" s="90"/>
      <c r="P337" s="228">
        <f>O337*H337</f>
        <v>0</v>
      </c>
      <c r="Q337" s="228">
        <v>0.20893000000000001</v>
      </c>
      <c r="R337" s="228">
        <f>Q337*H337</f>
        <v>2.04605149</v>
      </c>
      <c r="S337" s="228">
        <v>0</v>
      </c>
      <c r="T337" s="22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0" t="s">
        <v>152</v>
      </c>
      <c r="AT337" s="230" t="s">
        <v>148</v>
      </c>
      <c r="AU337" s="230" t="s">
        <v>85</v>
      </c>
      <c r="AY337" s="16" t="s">
        <v>146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6" t="s">
        <v>83</v>
      </c>
      <c r="BK337" s="231">
        <f>ROUND(I337*H337,2)</f>
        <v>0</v>
      </c>
      <c r="BL337" s="16" t="s">
        <v>152</v>
      </c>
      <c r="BM337" s="230" t="s">
        <v>598</v>
      </c>
    </row>
    <row r="338" s="13" customFormat="1">
      <c r="A338" s="13"/>
      <c r="B338" s="232"/>
      <c r="C338" s="233"/>
      <c r="D338" s="234" t="s">
        <v>154</v>
      </c>
      <c r="E338" s="235" t="s">
        <v>1</v>
      </c>
      <c r="F338" s="236" t="s">
        <v>599</v>
      </c>
      <c r="G338" s="233"/>
      <c r="H338" s="237">
        <v>9.7925000000000004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154</v>
      </c>
      <c r="AU338" s="243" t="s">
        <v>85</v>
      </c>
      <c r="AV338" s="13" t="s">
        <v>85</v>
      </c>
      <c r="AW338" s="13" t="s">
        <v>156</v>
      </c>
      <c r="AX338" s="13" t="s">
        <v>75</v>
      </c>
      <c r="AY338" s="243" t="s">
        <v>146</v>
      </c>
    </row>
    <row r="339" s="2" customFormat="1" ht="37.8" customHeight="1">
      <c r="A339" s="37"/>
      <c r="B339" s="38"/>
      <c r="C339" s="218" t="s">
        <v>600</v>
      </c>
      <c r="D339" s="218" t="s">
        <v>148</v>
      </c>
      <c r="E339" s="219" t="s">
        <v>601</v>
      </c>
      <c r="F339" s="220" t="s">
        <v>602</v>
      </c>
      <c r="G339" s="221" t="s">
        <v>340</v>
      </c>
      <c r="H339" s="222">
        <v>6</v>
      </c>
      <c r="I339" s="223"/>
      <c r="J339" s="224">
        <f>ROUND(I339*H339,2)</f>
        <v>0</v>
      </c>
      <c r="K339" s="225"/>
      <c r="L339" s="43"/>
      <c r="M339" s="226" t="s">
        <v>1</v>
      </c>
      <c r="N339" s="227" t="s">
        <v>40</v>
      </c>
      <c r="O339" s="90"/>
      <c r="P339" s="228">
        <f>O339*H339</f>
        <v>0</v>
      </c>
      <c r="Q339" s="228">
        <v>0.017770000000000001</v>
      </c>
      <c r="R339" s="228">
        <f>Q339*H339</f>
        <v>0.10662000000000001</v>
      </c>
      <c r="S339" s="228">
        <v>0</v>
      </c>
      <c r="T339" s="22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0" t="s">
        <v>152</v>
      </c>
      <c r="AT339" s="230" t="s">
        <v>148</v>
      </c>
      <c r="AU339" s="230" t="s">
        <v>85</v>
      </c>
      <c r="AY339" s="16" t="s">
        <v>146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6" t="s">
        <v>83</v>
      </c>
      <c r="BK339" s="231">
        <f>ROUND(I339*H339,2)</f>
        <v>0</v>
      </c>
      <c r="BL339" s="16" t="s">
        <v>152</v>
      </c>
      <c r="BM339" s="230" t="s">
        <v>603</v>
      </c>
    </row>
    <row r="340" s="2" customFormat="1" ht="24.15" customHeight="1">
      <c r="A340" s="37"/>
      <c r="B340" s="38"/>
      <c r="C340" s="244" t="s">
        <v>604</v>
      </c>
      <c r="D340" s="244" t="s">
        <v>196</v>
      </c>
      <c r="E340" s="245" t="s">
        <v>605</v>
      </c>
      <c r="F340" s="246" t="s">
        <v>606</v>
      </c>
      <c r="G340" s="247" t="s">
        <v>340</v>
      </c>
      <c r="H340" s="248">
        <v>6</v>
      </c>
      <c r="I340" s="249"/>
      <c r="J340" s="250">
        <f>ROUND(I340*H340,2)</f>
        <v>0</v>
      </c>
      <c r="K340" s="251"/>
      <c r="L340" s="252"/>
      <c r="M340" s="253" t="s">
        <v>1</v>
      </c>
      <c r="N340" s="254" t="s">
        <v>40</v>
      </c>
      <c r="O340" s="90"/>
      <c r="P340" s="228">
        <f>O340*H340</f>
        <v>0</v>
      </c>
      <c r="Q340" s="228">
        <v>0.014890000000000001</v>
      </c>
      <c r="R340" s="228">
        <f>Q340*H340</f>
        <v>0.089340000000000003</v>
      </c>
      <c r="S340" s="228">
        <v>0</v>
      </c>
      <c r="T340" s="22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187</v>
      </c>
      <c r="AT340" s="230" t="s">
        <v>196</v>
      </c>
      <c r="AU340" s="230" t="s">
        <v>85</v>
      </c>
      <c r="AY340" s="16" t="s">
        <v>146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83</v>
      </c>
      <c r="BK340" s="231">
        <f>ROUND(I340*H340,2)</f>
        <v>0</v>
      </c>
      <c r="BL340" s="16" t="s">
        <v>152</v>
      </c>
      <c r="BM340" s="230" t="s">
        <v>607</v>
      </c>
    </row>
    <row r="341" s="2" customFormat="1" ht="37.8" customHeight="1">
      <c r="A341" s="37"/>
      <c r="B341" s="38"/>
      <c r="C341" s="218" t="s">
        <v>608</v>
      </c>
      <c r="D341" s="218" t="s">
        <v>148</v>
      </c>
      <c r="E341" s="219" t="s">
        <v>609</v>
      </c>
      <c r="F341" s="220" t="s">
        <v>610</v>
      </c>
      <c r="G341" s="221" t="s">
        <v>340</v>
      </c>
      <c r="H341" s="222">
        <v>1</v>
      </c>
      <c r="I341" s="223"/>
      <c r="J341" s="224">
        <f>ROUND(I341*H341,2)</f>
        <v>0</v>
      </c>
      <c r="K341" s="225"/>
      <c r="L341" s="43"/>
      <c r="M341" s="226" t="s">
        <v>1</v>
      </c>
      <c r="N341" s="227" t="s">
        <v>40</v>
      </c>
      <c r="O341" s="90"/>
      <c r="P341" s="228">
        <f>O341*H341</f>
        <v>0</v>
      </c>
      <c r="Q341" s="228">
        <v>0.44169999999999998</v>
      </c>
      <c r="R341" s="228">
        <f>Q341*H341</f>
        <v>0.44169999999999998</v>
      </c>
      <c r="S341" s="228">
        <v>0</v>
      </c>
      <c r="T341" s="22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0" t="s">
        <v>152</v>
      </c>
      <c r="AT341" s="230" t="s">
        <v>148</v>
      </c>
      <c r="AU341" s="230" t="s">
        <v>85</v>
      </c>
      <c r="AY341" s="16" t="s">
        <v>146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6" t="s">
        <v>83</v>
      </c>
      <c r="BK341" s="231">
        <f>ROUND(I341*H341,2)</f>
        <v>0</v>
      </c>
      <c r="BL341" s="16" t="s">
        <v>152</v>
      </c>
      <c r="BM341" s="230" t="s">
        <v>611</v>
      </c>
    </row>
    <row r="342" s="2" customFormat="1">
      <c r="A342" s="37"/>
      <c r="B342" s="38"/>
      <c r="C342" s="39"/>
      <c r="D342" s="234" t="s">
        <v>612</v>
      </c>
      <c r="E342" s="39"/>
      <c r="F342" s="265" t="s">
        <v>613</v>
      </c>
      <c r="G342" s="39"/>
      <c r="H342" s="39"/>
      <c r="I342" s="266"/>
      <c r="J342" s="39"/>
      <c r="K342" s="39"/>
      <c r="L342" s="43"/>
      <c r="M342" s="267"/>
      <c r="N342" s="268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612</v>
      </c>
      <c r="AU342" s="16" t="s">
        <v>85</v>
      </c>
    </row>
    <row r="343" s="12" customFormat="1" ht="22.8" customHeight="1">
      <c r="A343" s="12"/>
      <c r="B343" s="202"/>
      <c r="C343" s="203"/>
      <c r="D343" s="204" t="s">
        <v>74</v>
      </c>
      <c r="E343" s="216" t="s">
        <v>191</v>
      </c>
      <c r="F343" s="216" t="s">
        <v>614</v>
      </c>
      <c r="G343" s="203"/>
      <c r="H343" s="203"/>
      <c r="I343" s="206"/>
      <c r="J343" s="217">
        <f>BK343</f>
        <v>0</v>
      </c>
      <c r="K343" s="203"/>
      <c r="L343" s="208"/>
      <c r="M343" s="209"/>
      <c r="N343" s="210"/>
      <c r="O343" s="210"/>
      <c r="P343" s="211">
        <f>SUM(P344:P373)</f>
        <v>0</v>
      </c>
      <c r="Q343" s="210"/>
      <c r="R343" s="211">
        <f>SUM(R344:R373)</f>
        <v>2.3941411499999998</v>
      </c>
      <c r="S343" s="210"/>
      <c r="T343" s="212">
        <f>SUM(T344:T373)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3" t="s">
        <v>83</v>
      </c>
      <c r="AT343" s="214" t="s">
        <v>74</v>
      </c>
      <c r="AU343" s="214" t="s">
        <v>83</v>
      </c>
      <c r="AY343" s="213" t="s">
        <v>146</v>
      </c>
      <c r="BK343" s="215">
        <f>SUM(BK344:BK373)</f>
        <v>0</v>
      </c>
    </row>
    <row r="344" s="2" customFormat="1" ht="37.8" customHeight="1">
      <c r="A344" s="37"/>
      <c r="B344" s="38"/>
      <c r="C344" s="218" t="s">
        <v>615</v>
      </c>
      <c r="D344" s="218" t="s">
        <v>148</v>
      </c>
      <c r="E344" s="219" t="s">
        <v>616</v>
      </c>
      <c r="F344" s="220" t="s">
        <v>617</v>
      </c>
      <c r="G344" s="221" t="s">
        <v>295</v>
      </c>
      <c r="H344" s="222">
        <v>20.085000000000001</v>
      </c>
      <c r="I344" s="223"/>
      <c r="J344" s="224">
        <f>ROUND(I344*H344,2)</f>
        <v>0</v>
      </c>
      <c r="K344" s="225"/>
      <c r="L344" s="43"/>
      <c r="M344" s="226" t="s">
        <v>1</v>
      </c>
      <c r="N344" s="227" t="s">
        <v>40</v>
      </c>
      <c r="O344" s="90"/>
      <c r="P344" s="228">
        <f>O344*H344</f>
        <v>0</v>
      </c>
      <c r="Q344" s="228">
        <v>0.085309999999999997</v>
      </c>
      <c r="R344" s="228">
        <f>Q344*H344</f>
        <v>1.7134513499999999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152</v>
      </c>
      <c r="AT344" s="230" t="s">
        <v>148</v>
      </c>
      <c r="AU344" s="230" t="s">
        <v>85</v>
      </c>
      <c r="AY344" s="16" t="s">
        <v>146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83</v>
      </c>
      <c r="BK344" s="231">
        <f>ROUND(I344*H344,2)</f>
        <v>0</v>
      </c>
      <c r="BL344" s="16" t="s">
        <v>152</v>
      </c>
      <c r="BM344" s="230" t="s">
        <v>618</v>
      </c>
    </row>
    <row r="345" s="13" customFormat="1">
      <c r="A345" s="13"/>
      <c r="B345" s="232"/>
      <c r="C345" s="233"/>
      <c r="D345" s="234" t="s">
        <v>154</v>
      </c>
      <c r="E345" s="235" t="s">
        <v>1</v>
      </c>
      <c r="F345" s="236" t="s">
        <v>619</v>
      </c>
      <c r="G345" s="233"/>
      <c r="H345" s="237">
        <v>20.085000000000001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154</v>
      </c>
      <c r="AU345" s="243" t="s">
        <v>85</v>
      </c>
      <c r="AV345" s="13" t="s">
        <v>85</v>
      </c>
      <c r="AW345" s="13" t="s">
        <v>156</v>
      </c>
      <c r="AX345" s="13" t="s">
        <v>75</v>
      </c>
      <c r="AY345" s="243" t="s">
        <v>146</v>
      </c>
    </row>
    <row r="346" s="2" customFormat="1" ht="16.5" customHeight="1">
      <c r="A346" s="37"/>
      <c r="B346" s="38"/>
      <c r="C346" s="244" t="s">
        <v>620</v>
      </c>
      <c r="D346" s="244" t="s">
        <v>196</v>
      </c>
      <c r="E346" s="245" t="s">
        <v>621</v>
      </c>
      <c r="F346" s="246" t="s">
        <v>622</v>
      </c>
      <c r="G346" s="247" t="s">
        <v>295</v>
      </c>
      <c r="H346" s="248">
        <v>21.088999999999999</v>
      </c>
      <c r="I346" s="249"/>
      <c r="J346" s="250">
        <f>ROUND(I346*H346,2)</f>
        <v>0</v>
      </c>
      <c r="K346" s="251"/>
      <c r="L346" s="252"/>
      <c r="M346" s="253" t="s">
        <v>1</v>
      </c>
      <c r="N346" s="254" t="s">
        <v>40</v>
      </c>
      <c r="O346" s="90"/>
      <c r="P346" s="228">
        <f>O346*H346</f>
        <v>0</v>
      </c>
      <c r="Q346" s="228">
        <v>0.028000000000000001</v>
      </c>
      <c r="R346" s="228">
        <f>Q346*H346</f>
        <v>0.59049200000000002</v>
      </c>
      <c r="S346" s="228">
        <v>0</v>
      </c>
      <c r="T346" s="229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0" t="s">
        <v>187</v>
      </c>
      <c r="AT346" s="230" t="s">
        <v>196</v>
      </c>
      <c r="AU346" s="230" t="s">
        <v>85</v>
      </c>
      <c r="AY346" s="16" t="s">
        <v>146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6" t="s">
        <v>83</v>
      </c>
      <c r="BK346" s="231">
        <f>ROUND(I346*H346,2)</f>
        <v>0</v>
      </c>
      <c r="BL346" s="16" t="s">
        <v>152</v>
      </c>
      <c r="BM346" s="230" t="s">
        <v>623</v>
      </c>
    </row>
    <row r="347" s="13" customFormat="1">
      <c r="A347" s="13"/>
      <c r="B347" s="232"/>
      <c r="C347" s="233"/>
      <c r="D347" s="234" t="s">
        <v>154</v>
      </c>
      <c r="E347" s="233"/>
      <c r="F347" s="236" t="s">
        <v>624</v>
      </c>
      <c r="G347" s="233"/>
      <c r="H347" s="237">
        <v>21.088999999999999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154</v>
      </c>
      <c r="AU347" s="243" t="s">
        <v>85</v>
      </c>
      <c r="AV347" s="13" t="s">
        <v>85</v>
      </c>
      <c r="AW347" s="13" t="s">
        <v>4</v>
      </c>
      <c r="AX347" s="13" t="s">
        <v>83</v>
      </c>
      <c r="AY347" s="243" t="s">
        <v>146</v>
      </c>
    </row>
    <row r="348" s="2" customFormat="1" ht="44.25" customHeight="1">
      <c r="A348" s="37"/>
      <c r="B348" s="38"/>
      <c r="C348" s="218" t="s">
        <v>625</v>
      </c>
      <c r="D348" s="218" t="s">
        <v>148</v>
      </c>
      <c r="E348" s="219" t="s">
        <v>626</v>
      </c>
      <c r="F348" s="220" t="s">
        <v>627</v>
      </c>
      <c r="G348" s="221" t="s">
        <v>151</v>
      </c>
      <c r="H348" s="222">
        <v>408.58499999999998</v>
      </c>
      <c r="I348" s="223"/>
      <c r="J348" s="224">
        <f>ROUND(I348*H348,2)</f>
        <v>0</v>
      </c>
      <c r="K348" s="225"/>
      <c r="L348" s="43"/>
      <c r="M348" s="226" t="s">
        <v>1</v>
      </c>
      <c r="N348" s="227" t="s">
        <v>40</v>
      </c>
      <c r="O348" s="90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152</v>
      </c>
      <c r="AT348" s="230" t="s">
        <v>148</v>
      </c>
      <c r="AU348" s="230" t="s">
        <v>85</v>
      </c>
      <c r="AY348" s="16" t="s">
        <v>146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83</v>
      </c>
      <c r="BK348" s="231">
        <f>ROUND(I348*H348,2)</f>
        <v>0</v>
      </c>
      <c r="BL348" s="16" t="s">
        <v>152</v>
      </c>
      <c r="BM348" s="230" t="s">
        <v>628</v>
      </c>
    </row>
    <row r="349" s="13" customFormat="1">
      <c r="A349" s="13"/>
      <c r="B349" s="232"/>
      <c r="C349" s="233"/>
      <c r="D349" s="234" t="s">
        <v>154</v>
      </c>
      <c r="E349" s="235" t="s">
        <v>1</v>
      </c>
      <c r="F349" s="236" t="s">
        <v>629</v>
      </c>
      <c r="G349" s="233"/>
      <c r="H349" s="237">
        <v>408.58499999999998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154</v>
      </c>
      <c r="AU349" s="243" t="s">
        <v>85</v>
      </c>
      <c r="AV349" s="13" t="s">
        <v>85</v>
      </c>
      <c r="AW349" s="13" t="s">
        <v>156</v>
      </c>
      <c r="AX349" s="13" t="s">
        <v>83</v>
      </c>
      <c r="AY349" s="243" t="s">
        <v>146</v>
      </c>
    </row>
    <row r="350" s="2" customFormat="1" ht="49.05" customHeight="1">
      <c r="A350" s="37"/>
      <c r="B350" s="38"/>
      <c r="C350" s="218" t="s">
        <v>630</v>
      </c>
      <c r="D350" s="218" t="s">
        <v>148</v>
      </c>
      <c r="E350" s="219" t="s">
        <v>631</v>
      </c>
      <c r="F350" s="220" t="s">
        <v>632</v>
      </c>
      <c r="G350" s="221" t="s">
        <v>151</v>
      </c>
      <c r="H350" s="222">
        <v>49030.199999999997</v>
      </c>
      <c r="I350" s="223"/>
      <c r="J350" s="224">
        <f>ROUND(I350*H350,2)</f>
        <v>0</v>
      </c>
      <c r="K350" s="225"/>
      <c r="L350" s="43"/>
      <c r="M350" s="226" t="s">
        <v>1</v>
      </c>
      <c r="N350" s="227" t="s">
        <v>40</v>
      </c>
      <c r="O350" s="90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0" t="s">
        <v>152</v>
      </c>
      <c r="AT350" s="230" t="s">
        <v>148</v>
      </c>
      <c r="AU350" s="230" t="s">
        <v>85</v>
      </c>
      <c r="AY350" s="16" t="s">
        <v>146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6" t="s">
        <v>83</v>
      </c>
      <c r="BK350" s="231">
        <f>ROUND(I350*H350,2)</f>
        <v>0</v>
      </c>
      <c r="BL350" s="16" t="s">
        <v>152</v>
      </c>
      <c r="BM350" s="230" t="s">
        <v>633</v>
      </c>
    </row>
    <row r="351" s="13" customFormat="1">
      <c r="A351" s="13"/>
      <c r="B351" s="232"/>
      <c r="C351" s="233"/>
      <c r="D351" s="234" t="s">
        <v>154</v>
      </c>
      <c r="E351" s="233"/>
      <c r="F351" s="236" t="s">
        <v>634</v>
      </c>
      <c r="G351" s="233"/>
      <c r="H351" s="237">
        <v>49030.199999999997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154</v>
      </c>
      <c r="AU351" s="243" t="s">
        <v>85</v>
      </c>
      <c r="AV351" s="13" t="s">
        <v>85</v>
      </c>
      <c r="AW351" s="13" t="s">
        <v>4</v>
      </c>
      <c r="AX351" s="13" t="s">
        <v>83</v>
      </c>
      <c r="AY351" s="243" t="s">
        <v>146</v>
      </c>
    </row>
    <row r="352" s="2" customFormat="1" ht="44.25" customHeight="1">
      <c r="A352" s="37"/>
      <c r="B352" s="38"/>
      <c r="C352" s="218" t="s">
        <v>635</v>
      </c>
      <c r="D352" s="218" t="s">
        <v>148</v>
      </c>
      <c r="E352" s="219" t="s">
        <v>636</v>
      </c>
      <c r="F352" s="220" t="s">
        <v>637</v>
      </c>
      <c r="G352" s="221" t="s">
        <v>151</v>
      </c>
      <c r="H352" s="222">
        <v>408.58499999999998</v>
      </c>
      <c r="I352" s="223"/>
      <c r="J352" s="224">
        <f>ROUND(I352*H352,2)</f>
        <v>0</v>
      </c>
      <c r="K352" s="225"/>
      <c r="L352" s="43"/>
      <c r="M352" s="226" t="s">
        <v>1</v>
      </c>
      <c r="N352" s="227" t="s">
        <v>40</v>
      </c>
      <c r="O352" s="90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0" t="s">
        <v>152</v>
      </c>
      <c r="AT352" s="230" t="s">
        <v>148</v>
      </c>
      <c r="AU352" s="230" t="s">
        <v>85</v>
      </c>
      <c r="AY352" s="16" t="s">
        <v>146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6" t="s">
        <v>83</v>
      </c>
      <c r="BK352" s="231">
        <f>ROUND(I352*H352,2)</f>
        <v>0</v>
      </c>
      <c r="BL352" s="16" t="s">
        <v>152</v>
      </c>
      <c r="BM352" s="230" t="s">
        <v>638</v>
      </c>
    </row>
    <row r="353" s="2" customFormat="1" ht="24.15" customHeight="1">
      <c r="A353" s="37"/>
      <c r="B353" s="38"/>
      <c r="C353" s="218" t="s">
        <v>639</v>
      </c>
      <c r="D353" s="218" t="s">
        <v>148</v>
      </c>
      <c r="E353" s="219" t="s">
        <v>640</v>
      </c>
      <c r="F353" s="220" t="s">
        <v>641</v>
      </c>
      <c r="G353" s="221" t="s">
        <v>151</v>
      </c>
      <c r="H353" s="222">
        <v>408.58499999999998</v>
      </c>
      <c r="I353" s="223"/>
      <c r="J353" s="224">
        <f>ROUND(I353*H353,2)</f>
        <v>0</v>
      </c>
      <c r="K353" s="225"/>
      <c r="L353" s="43"/>
      <c r="M353" s="226" t="s">
        <v>1</v>
      </c>
      <c r="N353" s="227" t="s">
        <v>40</v>
      </c>
      <c r="O353" s="90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30" t="s">
        <v>152</v>
      </c>
      <c r="AT353" s="230" t="s">
        <v>148</v>
      </c>
      <c r="AU353" s="230" t="s">
        <v>85</v>
      </c>
      <c r="AY353" s="16" t="s">
        <v>146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6" t="s">
        <v>83</v>
      </c>
      <c r="BK353" s="231">
        <f>ROUND(I353*H353,2)</f>
        <v>0</v>
      </c>
      <c r="BL353" s="16" t="s">
        <v>152</v>
      </c>
      <c r="BM353" s="230" t="s">
        <v>642</v>
      </c>
    </row>
    <row r="354" s="2" customFormat="1" ht="33" customHeight="1">
      <c r="A354" s="37"/>
      <c r="B354" s="38"/>
      <c r="C354" s="218" t="s">
        <v>643</v>
      </c>
      <c r="D354" s="218" t="s">
        <v>148</v>
      </c>
      <c r="E354" s="219" t="s">
        <v>644</v>
      </c>
      <c r="F354" s="220" t="s">
        <v>645</v>
      </c>
      <c r="G354" s="221" t="s">
        <v>151</v>
      </c>
      <c r="H354" s="222">
        <v>49030.199999999997</v>
      </c>
      <c r="I354" s="223"/>
      <c r="J354" s="224">
        <f>ROUND(I354*H354,2)</f>
        <v>0</v>
      </c>
      <c r="K354" s="225"/>
      <c r="L354" s="43"/>
      <c r="M354" s="226" t="s">
        <v>1</v>
      </c>
      <c r="N354" s="227" t="s">
        <v>40</v>
      </c>
      <c r="O354" s="90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30" t="s">
        <v>152</v>
      </c>
      <c r="AT354" s="230" t="s">
        <v>148</v>
      </c>
      <c r="AU354" s="230" t="s">
        <v>85</v>
      </c>
      <c r="AY354" s="16" t="s">
        <v>146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6" t="s">
        <v>83</v>
      </c>
      <c r="BK354" s="231">
        <f>ROUND(I354*H354,2)</f>
        <v>0</v>
      </c>
      <c r="BL354" s="16" t="s">
        <v>152</v>
      </c>
      <c r="BM354" s="230" t="s">
        <v>646</v>
      </c>
    </row>
    <row r="355" s="13" customFormat="1">
      <c r="A355" s="13"/>
      <c r="B355" s="232"/>
      <c r="C355" s="233"/>
      <c r="D355" s="234" t="s">
        <v>154</v>
      </c>
      <c r="E355" s="233"/>
      <c r="F355" s="236" t="s">
        <v>634</v>
      </c>
      <c r="G355" s="233"/>
      <c r="H355" s="237">
        <v>49030.199999999997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154</v>
      </c>
      <c r="AU355" s="243" t="s">
        <v>85</v>
      </c>
      <c r="AV355" s="13" t="s">
        <v>85</v>
      </c>
      <c r="AW355" s="13" t="s">
        <v>4</v>
      </c>
      <c r="AX355" s="13" t="s">
        <v>83</v>
      </c>
      <c r="AY355" s="243" t="s">
        <v>146</v>
      </c>
    </row>
    <row r="356" s="2" customFormat="1" ht="24.15" customHeight="1">
      <c r="A356" s="37"/>
      <c r="B356" s="38"/>
      <c r="C356" s="218" t="s">
        <v>647</v>
      </c>
      <c r="D356" s="218" t="s">
        <v>148</v>
      </c>
      <c r="E356" s="219" t="s">
        <v>648</v>
      </c>
      <c r="F356" s="220" t="s">
        <v>649</v>
      </c>
      <c r="G356" s="221" t="s">
        <v>151</v>
      </c>
      <c r="H356" s="222">
        <v>408.58499999999998</v>
      </c>
      <c r="I356" s="223"/>
      <c r="J356" s="224">
        <f>ROUND(I356*H356,2)</f>
        <v>0</v>
      </c>
      <c r="K356" s="225"/>
      <c r="L356" s="43"/>
      <c r="M356" s="226" t="s">
        <v>1</v>
      </c>
      <c r="N356" s="227" t="s">
        <v>40</v>
      </c>
      <c r="O356" s="90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0" t="s">
        <v>152</v>
      </c>
      <c r="AT356" s="230" t="s">
        <v>148</v>
      </c>
      <c r="AU356" s="230" t="s">
        <v>85</v>
      </c>
      <c r="AY356" s="16" t="s">
        <v>146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6" t="s">
        <v>83</v>
      </c>
      <c r="BK356" s="231">
        <f>ROUND(I356*H356,2)</f>
        <v>0</v>
      </c>
      <c r="BL356" s="16" t="s">
        <v>152</v>
      </c>
      <c r="BM356" s="230" t="s">
        <v>650</v>
      </c>
    </row>
    <row r="357" s="2" customFormat="1" ht="37.8" customHeight="1">
      <c r="A357" s="37"/>
      <c r="B357" s="38"/>
      <c r="C357" s="218" t="s">
        <v>651</v>
      </c>
      <c r="D357" s="218" t="s">
        <v>148</v>
      </c>
      <c r="E357" s="219" t="s">
        <v>652</v>
      </c>
      <c r="F357" s="220" t="s">
        <v>653</v>
      </c>
      <c r="G357" s="221" t="s">
        <v>151</v>
      </c>
      <c r="H357" s="222">
        <v>290.74000000000001</v>
      </c>
      <c r="I357" s="223"/>
      <c r="J357" s="224">
        <f>ROUND(I357*H357,2)</f>
        <v>0</v>
      </c>
      <c r="K357" s="225"/>
      <c r="L357" s="43"/>
      <c r="M357" s="226" t="s">
        <v>1</v>
      </c>
      <c r="N357" s="227" t="s">
        <v>40</v>
      </c>
      <c r="O357" s="90"/>
      <c r="P357" s="228">
        <f>O357*H357</f>
        <v>0</v>
      </c>
      <c r="Q357" s="228">
        <v>0.00012999999999999999</v>
      </c>
      <c r="R357" s="228">
        <f>Q357*H357</f>
        <v>0.037796199999999995</v>
      </c>
      <c r="S357" s="228">
        <v>0</v>
      </c>
      <c r="T357" s="229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30" t="s">
        <v>152</v>
      </c>
      <c r="AT357" s="230" t="s">
        <v>148</v>
      </c>
      <c r="AU357" s="230" t="s">
        <v>85</v>
      </c>
      <c r="AY357" s="16" t="s">
        <v>146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6" t="s">
        <v>83</v>
      </c>
      <c r="BK357" s="231">
        <f>ROUND(I357*H357,2)</f>
        <v>0</v>
      </c>
      <c r="BL357" s="16" t="s">
        <v>152</v>
      </c>
      <c r="BM357" s="230" t="s">
        <v>654</v>
      </c>
    </row>
    <row r="358" s="13" customFormat="1">
      <c r="A358" s="13"/>
      <c r="B358" s="232"/>
      <c r="C358" s="233"/>
      <c r="D358" s="234" t="s">
        <v>154</v>
      </c>
      <c r="E358" s="235" t="s">
        <v>1</v>
      </c>
      <c r="F358" s="236" t="s">
        <v>655</v>
      </c>
      <c r="G358" s="233"/>
      <c r="H358" s="237">
        <v>290.74000000000001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154</v>
      </c>
      <c r="AU358" s="243" t="s">
        <v>85</v>
      </c>
      <c r="AV358" s="13" t="s">
        <v>85</v>
      </c>
      <c r="AW358" s="13" t="s">
        <v>156</v>
      </c>
      <c r="AX358" s="13" t="s">
        <v>83</v>
      </c>
      <c r="AY358" s="243" t="s">
        <v>146</v>
      </c>
    </row>
    <row r="359" s="2" customFormat="1" ht="37.8" customHeight="1">
      <c r="A359" s="37"/>
      <c r="B359" s="38"/>
      <c r="C359" s="218" t="s">
        <v>656</v>
      </c>
      <c r="D359" s="218" t="s">
        <v>148</v>
      </c>
      <c r="E359" s="219" t="s">
        <v>657</v>
      </c>
      <c r="F359" s="220" t="s">
        <v>658</v>
      </c>
      <c r="G359" s="221" t="s">
        <v>151</v>
      </c>
      <c r="H359" s="222">
        <v>319.79000000000002</v>
      </c>
      <c r="I359" s="223"/>
      <c r="J359" s="224">
        <f>ROUND(I359*H359,2)</f>
        <v>0</v>
      </c>
      <c r="K359" s="225"/>
      <c r="L359" s="43"/>
      <c r="M359" s="226" t="s">
        <v>1</v>
      </c>
      <c r="N359" s="227" t="s">
        <v>40</v>
      </c>
      <c r="O359" s="90"/>
      <c r="P359" s="228">
        <f>O359*H359</f>
        <v>0</v>
      </c>
      <c r="Q359" s="228">
        <v>4.0000000000000003E-05</v>
      </c>
      <c r="R359" s="228">
        <f>Q359*H359</f>
        <v>0.012791600000000002</v>
      </c>
      <c r="S359" s="228">
        <v>0</v>
      </c>
      <c r="T359" s="22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0" t="s">
        <v>152</v>
      </c>
      <c r="AT359" s="230" t="s">
        <v>148</v>
      </c>
      <c r="AU359" s="230" t="s">
        <v>85</v>
      </c>
      <c r="AY359" s="16" t="s">
        <v>146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6" t="s">
        <v>83</v>
      </c>
      <c r="BK359" s="231">
        <f>ROUND(I359*H359,2)</f>
        <v>0</v>
      </c>
      <c r="BL359" s="16" t="s">
        <v>152</v>
      </c>
      <c r="BM359" s="230" t="s">
        <v>659</v>
      </c>
    </row>
    <row r="360" s="13" customFormat="1">
      <c r="A360" s="13"/>
      <c r="B360" s="232"/>
      <c r="C360" s="233"/>
      <c r="D360" s="234" t="s">
        <v>154</v>
      </c>
      <c r="E360" s="235" t="s">
        <v>1</v>
      </c>
      <c r="F360" s="236" t="s">
        <v>660</v>
      </c>
      <c r="G360" s="233"/>
      <c r="H360" s="237">
        <v>319.79000000000002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154</v>
      </c>
      <c r="AU360" s="243" t="s">
        <v>85</v>
      </c>
      <c r="AV360" s="13" t="s">
        <v>85</v>
      </c>
      <c r="AW360" s="13" t="s">
        <v>4</v>
      </c>
      <c r="AX360" s="13" t="s">
        <v>83</v>
      </c>
      <c r="AY360" s="243" t="s">
        <v>146</v>
      </c>
    </row>
    <row r="361" s="2" customFormat="1" ht="16.5" customHeight="1">
      <c r="A361" s="37"/>
      <c r="B361" s="38"/>
      <c r="C361" s="218" t="s">
        <v>661</v>
      </c>
      <c r="D361" s="218" t="s">
        <v>148</v>
      </c>
      <c r="E361" s="219" t="s">
        <v>662</v>
      </c>
      <c r="F361" s="220" t="s">
        <v>663</v>
      </c>
      <c r="G361" s="221" t="s">
        <v>664</v>
      </c>
      <c r="H361" s="222">
        <v>2</v>
      </c>
      <c r="I361" s="223"/>
      <c r="J361" s="224">
        <f>ROUND(I361*H361,2)</f>
        <v>0</v>
      </c>
      <c r="K361" s="225"/>
      <c r="L361" s="43"/>
      <c r="M361" s="226" t="s">
        <v>1</v>
      </c>
      <c r="N361" s="227" t="s">
        <v>40</v>
      </c>
      <c r="O361" s="90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152</v>
      </c>
      <c r="AT361" s="230" t="s">
        <v>148</v>
      </c>
      <c r="AU361" s="230" t="s">
        <v>85</v>
      </c>
      <c r="AY361" s="16" t="s">
        <v>146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83</v>
      </c>
      <c r="BK361" s="231">
        <f>ROUND(I361*H361,2)</f>
        <v>0</v>
      </c>
      <c r="BL361" s="16" t="s">
        <v>152</v>
      </c>
      <c r="BM361" s="230" t="s">
        <v>665</v>
      </c>
    </row>
    <row r="362" s="13" customFormat="1">
      <c r="A362" s="13"/>
      <c r="B362" s="232"/>
      <c r="C362" s="233"/>
      <c r="D362" s="234" t="s">
        <v>154</v>
      </c>
      <c r="E362" s="235" t="s">
        <v>1</v>
      </c>
      <c r="F362" s="236" t="s">
        <v>666</v>
      </c>
      <c r="G362" s="233"/>
      <c r="H362" s="237">
        <v>2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154</v>
      </c>
      <c r="AU362" s="243" t="s">
        <v>85</v>
      </c>
      <c r="AV362" s="13" t="s">
        <v>85</v>
      </c>
      <c r="AW362" s="13" t="s">
        <v>156</v>
      </c>
      <c r="AX362" s="13" t="s">
        <v>75</v>
      </c>
      <c r="AY362" s="243" t="s">
        <v>146</v>
      </c>
    </row>
    <row r="363" s="2" customFormat="1" ht="16.5" customHeight="1">
      <c r="A363" s="37"/>
      <c r="B363" s="38"/>
      <c r="C363" s="244" t="s">
        <v>667</v>
      </c>
      <c r="D363" s="244" t="s">
        <v>196</v>
      </c>
      <c r="E363" s="245" t="s">
        <v>668</v>
      </c>
      <c r="F363" s="246" t="s">
        <v>669</v>
      </c>
      <c r="G363" s="247" t="s">
        <v>295</v>
      </c>
      <c r="H363" s="248">
        <v>1.3200000000000001</v>
      </c>
      <c r="I363" s="249"/>
      <c r="J363" s="250">
        <f>ROUND(I363*H363,2)</f>
        <v>0</v>
      </c>
      <c r="K363" s="251"/>
      <c r="L363" s="252"/>
      <c r="M363" s="253" t="s">
        <v>1</v>
      </c>
      <c r="N363" s="254" t="s">
        <v>40</v>
      </c>
      <c r="O363" s="90"/>
      <c r="P363" s="228">
        <f>O363*H363</f>
        <v>0</v>
      </c>
      <c r="Q363" s="228">
        <v>0.0035000000000000001</v>
      </c>
      <c r="R363" s="228">
        <f>Q363*H363</f>
        <v>0.00462</v>
      </c>
      <c r="S363" s="228">
        <v>0</v>
      </c>
      <c r="T363" s="229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30" t="s">
        <v>187</v>
      </c>
      <c r="AT363" s="230" t="s">
        <v>196</v>
      </c>
      <c r="AU363" s="230" t="s">
        <v>85</v>
      </c>
      <c r="AY363" s="16" t="s">
        <v>146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6" t="s">
        <v>83</v>
      </c>
      <c r="BK363" s="231">
        <f>ROUND(I363*H363,2)</f>
        <v>0</v>
      </c>
      <c r="BL363" s="16" t="s">
        <v>152</v>
      </c>
      <c r="BM363" s="230" t="s">
        <v>670</v>
      </c>
    </row>
    <row r="364" s="13" customFormat="1">
      <c r="A364" s="13"/>
      <c r="B364" s="232"/>
      <c r="C364" s="233"/>
      <c r="D364" s="234" t="s">
        <v>154</v>
      </c>
      <c r="E364" s="235" t="s">
        <v>1</v>
      </c>
      <c r="F364" s="236" t="s">
        <v>671</v>
      </c>
      <c r="G364" s="233"/>
      <c r="H364" s="237">
        <v>1.2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154</v>
      </c>
      <c r="AU364" s="243" t="s">
        <v>85</v>
      </c>
      <c r="AV364" s="13" t="s">
        <v>85</v>
      </c>
      <c r="AW364" s="13" t="s">
        <v>156</v>
      </c>
      <c r="AX364" s="13" t="s">
        <v>75</v>
      </c>
      <c r="AY364" s="243" t="s">
        <v>146</v>
      </c>
    </row>
    <row r="365" s="13" customFormat="1">
      <c r="A365" s="13"/>
      <c r="B365" s="232"/>
      <c r="C365" s="233"/>
      <c r="D365" s="234" t="s">
        <v>154</v>
      </c>
      <c r="E365" s="233"/>
      <c r="F365" s="236" t="s">
        <v>672</v>
      </c>
      <c r="G365" s="233"/>
      <c r="H365" s="237">
        <v>1.3200000000000001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154</v>
      </c>
      <c r="AU365" s="243" t="s">
        <v>85</v>
      </c>
      <c r="AV365" s="13" t="s">
        <v>85</v>
      </c>
      <c r="AW365" s="13" t="s">
        <v>4</v>
      </c>
      <c r="AX365" s="13" t="s">
        <v>83</v>
      </c>
      <c r="AY365" s="243" t="s">
        <v>146</v>
      </c>
    </row>
    <row r="366" s="2" customFormat="1" ht="21.75" customHeight="1">
      <c r="A366" s="37"/>
      <c r="B366" s="38"/>
      <c r="C366" s="244" t="s">
        <v>673</v>
      </c>
      <c r="D366" s="244" t="s">
        <v>196</v>
      </c>
      <c r="E366" s="245" t="s">
        <v>674</v>
      </c>
      <c r="F366" s="246" t="s">
        <v>675</v>
      </c>
      <c r="G366" s="247" t="s">
        <v>340</v>
      </c>
      <c r="H366" s="248">
        <v>2</v>
      </c>
      <c r="I366" s="249"/>
      <c r="J366" s="250">
        <f>ROUND(I366*H366,2)</f>
        <v>0</v>
      </c>
      <c r="K366" s="251"/>
      <c r="L366" s="252"/>
      <c r="M366" s="253" t="s">
        <v>1</v>
      </c>
      <c r="N366" s="254" t="s">
        <v>40</v>
      </c>
      <c r="O366" s="90"/>
      <c r="P366" s="228">
        <f>O366*H366</f>
        <v>0</v>
      </c>
      <c r="Q366" s="228">
        <v>0.0015</v>
      </c>
      <c r="R366" s="228">
        <f>Q366*H366</f>
        <v>0.0030000000000000001</v>
      </c>
      <c r="S366" s="228">
        <v>0</v>
      </c>
      <c r="T366" s="229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0" t="s">
        <v>187</v>
      </c>
      <c r="AT366" s="230" t="s">
        <v>196</v>
      </c>
      <c r="AU366" s="230" t="s">
        <v>85</v>
      </c>
      <c r="AY366" s="16" t="s">
        <v>146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6" t="s">
        <v>83</v>
      </c>
      <c r="BK366" s="231">
        <f>ROUND(I366*H366,2)</f>
        <v>0</v>
      </c>
      <c r="BL366" s="16" t="s">
        <v>152</v>
      </c>
      <c r="BM366" s="230" t="s">
        <v>676</v>
      </c>
    </row>
    <row r="367" s="2" customFormat="1" ht="24.15" customHeight="1">
      <c r="A367" s="37"/>
      <c r="B367" s="38"/>
      <c r="C367" s="218" t="s">
        <v>677</v>
      </c>
      <c r="D367" s="218" t="s">
        <v>148</v>
      </c>
      <c r="E367" s="219" t="s">
        <v>678</v>
      </c>
      <c r="F367" s="220" t="s">
        <v>679</v>
      </c>
      <c r="G367" s="221" t="s">
        <v>340</v>
      </c>
      <c r="H367" s="222">
        <v>2</v>
      </c>
      <c r="I367" s="223"/>
      <c r="J367" s="224">
        <f>ROUND(I367*H367,2)</f>
        <v>0</v>
      </c>
      <c r="K367" s="225"/>
      <c r="L367" s="43"/>
      <c r="M367" s="226" t="s">
        <v>1</v>
      </c>
      <c r="N367" s="227" t="s">
        <v>40</v>
      </c>
      <c r="O367" s="90"/>
      <c r="P367" s="228">
        <f>O367*H367</f>
        <v>0</v>
      </c>
      <c r="Q367" s="228">
        <v>0.00018000000000000001</v>
      </c>
      <c r="R367" s="228">
        <f>Q367*H367</f>
        <v>0.00036000000000000002</v>
      </c>
      <c r="S367" s="228">
        <v>0</v>
      </c>
      <c r="T367" s="22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30" t="s">
        <v>152</v>
      </c>
      <c r="AT367" s="230" t="s">
        <v>148</v>
      </c>
      <c r="AU367" s="230" t="s">
        <v>85</v>
      </c>
      <c r="AY367" s="16" t="s">
        <v>146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6" t="s">
        <v>83</v>
      </c>
      <c r="BK367" s="231">
        <f>ROUND(I367*H367,2)</f>
        <v>0</v>
      </c>
      <c r="BL367" s="16" t="s">
        <v>152</v>
      </c>
      <c r="BM367" s="230" t="s">
        <v>680</v>
      </c>
    </row>
    <row r="368" s="2" customFormat="1" ht="16.5" customHeight="1">
      <c r="A368" s="37"/>
      <c r="B368" s="38"/>
      <c r="C368" s="244" t="s">
        <v>681</v>
      </c>
      <c r="D368" s="244" t="s">
        <v>196</v>
      </c>
      <c r="E368" s="245" t="s">
        <v>682</v>
      </c>
      <c r="F368" s="246" t="s">
        <v>683</v>
      </c>
      <c r="G368" s="247" t="s">
        <v>340</v>
      </c>
      <c r="H368" s="248">
        <v>2</v>
      </c>
      <c r="I368" s="249"/>
      <c r="J368" s="250">
        <f>ROUND(I368*H368,2)</f>
        <v>0</v>
      </c>
      <c r="K368" s="251"/>
      <c r="L368" s="252"/>
      <c r="M368" s="253" t="s">
        <v>1</v>
      </c>
      <c r="N368" s="254" t="s">
        <v>40</v>
      </c>
      <c r="O368" s="90"/>
      <c r="P368" s="228">
        <f>O368*H368</f>
        <v>0</v>
      </c>
      <c r="Q368" s="228">
        <v>0.012</v>
      </c>
      <c r="R368" s="228">
        <f>Q368*H368</f>
        <v>0.024</v>
      </c>
      <c r="S368" s="228">
        <v>0</v>
      </c>
      <c r="T368" s="229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30" t="s">
        <v>187</v>
      </c>
      <c r="AT368" s="230" t="s">
        <v>196</v>
      </c>
      <c r="AU368" s="230" t="s">
        <v>85</v>
      </c>
      <c r="AY368" s="16" t="s">
        <v>146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6" t="s">
        <v>83</v>
      </c>
      <c r="BK368" s="231">
        <f>ROUND(I368*H368,2)</f>
        <v>0</v>
      </c>
      <c r="BL368" s="16" t="s">
        <v>152</v>
      </c>
      <c r="BM368" s="230" t="s">
        <v>684</v>
      </c>
    </row>
    <row r="369" s="2" customFormat="1" ht="37.8" customHeight="1">
      <c r="A369" s="37"/>
      <c r="B369" s="38"/>
      <c r="C369" s="218" t="s">
        <v>685</v>
      </c>
      <c r="D369" s="218" t="s">
        <v>148</v>
      </c>
      <c r="E369" s="219" t="s">
        <v>686</v>
      </c>
      <c r="F369" s="220" t="s">
        <v>687</v>
      </c>
      <c r="G369" s="221" t="s">
        <v>340</v>
      </c>
      <c r="H369" s="222">
        <v>109</v>
      </c>
      <c r="I369" s="223"/>
      <c r="J369" s="224">
        <f>ROUND(I369*H369,2)</f>
        <v>0</v>
      </c>
      <c r="K369" s="225"/>
      <c r="L369" s="43"/>
      <c r="M369" s="226" t="s">
        <v>1</v>
      </c>
      <c r="N369" s="227" t="s">
        <v>40</v>
      </c>
      <c r="O369" s="90"/>
      <c r="P369" s="228">
        <f>O369*H369</f>
        <v>0</v>
      </c>
      <c r="Q369" s="228">
        <v>6.9999999999999994E-05</v>
      </c>
      <c r="R369" s="228">
        <f>Q369*H369</f>
        <v>0.0076299999999999996</v>
      </c>
      <c r="S369" s="228">
        <v>0</v>
      </c>
      <c r="T369" s="22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0" t="s">
        <v>152</v>
      </c>
      <c r="AT369" s="230" t="s">
        <v>148</v>
      </c>
      <c r="AU369" s="230" t="s">
        <v>85</v>
      </c>
      <c r="AY369" s="16" t="s">
        <v>146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6" t="s">
        <v>83</v>
      </c>
      <c r="BK369" s="231">
        <f>ROUND(I369*H369,2)</f>
        <v>0</v>
      </c>
      <c r="BL369" s="16" t="s">
        <v>152</v>
      </c>
      <c r="BM369" s="230" t="s">
        <v>688</v>
      </c>
    </row>
    <row r="370" s="13" customFormat="1">
      <c r="A370" s="13"/>
      <c r="B370" s="232"/>
      <c r="C370" s="233"/>
      <c r="D370" s="234" t="s">
        <v>154</v>
      </c>
      <c r="E370" s="235" t="s">
        <v>1</v>
      </c>
      <c r="F370" s="236" t="s">
        <v>689</v>
      </c>
      <c r="G370" s="233"/>
      <c r="H370" s="237">
        <v>109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154</v>
      </c>
      <c r="AU370" s="243" t="s">
        <v>85</v>
      </c>
      <c r="AV370" s="13" t="s">
        <v>85</v>
      </c>
      <c r="AW370" s="13" t="s">
        <v>156</v>
      </c>
      <c r="AX370" s="13" t="s">
        <v>75</v>
      </c>
      <c r="AY370" s="243" t="s">
        <v>146</v>
      </c>
    </row>
    <row r="371" s="2" customFormat="1" ht="24.15" customHeight="1">
      <c r="A371" s="37"/>
      <c r="B371" s="38"/>
      <c r="C371" s="218" t="s">
        <v>690</v>
      </c>
      <c r="D371" s="218" t="s">
        <v>148</v>
      </c>
      <c r="E371" s="219" t="s">
        <v>691</v>
      </c>
      <c r="F371" s="220" t="s">
        <v>692</v>
      </c>
      <c r="G371" s="221" t="s">
        <v>151</v>
      </c>
      <c r="H371" s="222">
        <v>408.58499999999998</v>
      </c>
      <c r="I371" s="223"/>
      <c r="J371" s="224">
        <f>ROUND(I371*H371,2)</f>
        <v>0</v>
      </c>
      <c r="K371" s="225"/>
      <c r="L371" s="43"/>
      <c r="M371" s="226" t="s">
        <v>1</v>
      </c>
      <c r="N371" s="227" t="s">
        <v>40</v>
      </c>
      <c r="O371" s="90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0" t="s">
        <v>152</v>
      </c>
      <c r="AT371" s="230" t="s">
        <v>148</v>
      </c>
      <c r="AU371" s="230" t="s">
        <v>85</v>
      </c>
      <c r="AY371" s="16" t="s">
        <v>146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6" t="s">
        <v>83</v>
      </c>
      <c r="BK371" s="231">
        <f>ROUND(I371*H371,2)</f>
        <v>0</v>
      </c>
      <c r="BL371" s="16" t="s">
        <v>152</v>
      </c>
      <c r="BM371" s="230" t="s">
        <v>693</v>
      </c>
    </row>
    <row r="372" s="2" customFormat="1" ht="44.25" customHeight="1">
      <c r="A372" s="37"/>
      <c r="B372" s="38"/>
      <c r="C372" s="218" t="s">
        <v>694</v>
      </c>
      <c r="D372" s="218" t="s">
        <v>148</v>
      </c>
      <c r="E372" s="219" t="s">
        <v>695</v>
      </c>
      <c r="F372" s="220" t="s">
        <v>696</v>
      </c>
      <c r="G372" s="221" t="s">
        <v>151</v>
      </c>
      <c r="H372" s="222">
        <v>4085.8499999999999</v>
      </c>
      <c r="I372" s="223"/>
      <c r="J372" s="224">
        <f>ROUND(I372*H372,2)</f>
        <v>0</v>
      </c>
      <c r="K372" s="225"/>
      <c r="L372" s="43"/>
      <c r="M372" s="226" t="s">
        <v>1</v>
      </c>
      <c r="N372" s="227" t="s">
        <v>40</v>
      </c>
      <c r="O372" s="90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0" t="s">
        <v>152</v>
      </c>
      <c r="AT372" s="230" t="s">
        <v>148</v>
      </c>
      <c r="AU372" s="230" t="s">
        <v>85</v>
      </c>
      <c r="AY372" s="16" t="s">
        <v>146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6" t="s">
        <v>83</v>
      </c>
      <c r="BK372" s="231">
        <f>ROUND(I372*H372,2)</f>
        <v>0</v>
      </c>
      <c r="BL372" s="16" t="s">
        <v>152</v>
      </c>
      <c r="BM372" s="230" t="s">
        <v>697</v>
      </c>
    </row>
    <row r="373" s="13" customFormat="1">
      <c r="A373" s="13"/>
      <c r="B373" s="232"/>
      <c r="C373" s="233"/>
      <c r="D373" s="234" t="s">
        <v>154</v>
      </c>
      <c r="E373" s="233"/>
      <c r="F373" s="236" t="s">
        <v>698</v>
      </c>
      <c r="G373" s="233"/>
      <c r="H373" s="237">
        <v>4085.8499999999999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154</v>
      </c>
      <c r="AU373" s="243" t="s">
        <v>85</v>
      </c>
      <c r="AV373" s="13" t="s">
        <v>85</v>
      </c>
      <c r="AW373" s="13" t="s">
        <v>4</v>
      </c>
      <c r="AX373" s="13" t="s">
        <v>83</v>
      </c>
      <c r="AY373" s="243" t="s">
        <v>146</v>
      </c>
    </row>
    <row r="374" s="12" customFormat="1" ht="22.8" customHeight="1">
      <c r="A374" s="12"/>
      <c r="B374" s="202"/>
      <c r="C374" s="203"/>
      <c r="D374" s="204" t="s">
        <v>74</v>
      </c>
      <c r="E374" s="216" t="s">
        <v>699</v>
      </c>
      <c r="F374" s="216" t="s">
        <v>700</v>
      </c>
      <c r="G374" s="203"/>
      <c r="H374" s="203"/>
      <c r="I374" s="206"/>
      <c r="J374" s="217">
        <f>BK374</f>
        <v>0</v>
      </c>
      <c r="K374" s="203"/>
      <c r="L374" s="208"/>
      <c r="M374" s="209"/>
      <c r="N374" s="210"/>
      <c r="O374" s="210"/>
      <c r="P374" s="211">
        <f>P375</f>
        <v>0</v>
      </c>
      <c r="Q374" s="210"/>
      <c r="R374" s="211">
        <f>R375</f>
        <v>0</v>
      </c>
      <c r="S374" s="210"/>
      <c r="T374" s="212">
        <f>T375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3" t="s">
        <v>83</v>
      </c>
      <c r="AT374" s="214" t="s">
        <v>74</v>
      </c>
      <c r="AU374" s="214" t="s">
        <v>83</v>
      </c>
      <c r="AY374" s="213" t="s">
        <v>146</v>
      </c>
      <c r="BK374" s="215">
        <f>BK375</f>
        <v>0</v>
      </c>
    </row>
    <row r="375" s="2" customFormat="1" ht="62.7" customHeight="1">
      <c r="A375" s="37"/>
      <c r="B375" s="38"/>
      <c r="C375" s="218" t="s">
        <v>701</v>
      </c>
      <c r="D375" s="218" t="s">
        <v>148</v>
      </c>
      <c r="E375" s="219" t="s">
        <v>702</v>
      </c>
      <c r="F375" s="220" t="s">
        <v>703</v>
      </c>
      <c r="G375" s="221" t="s">
        <v>184</v>
      </c>
      <c r="H375" s="222">
        <v>776.70299999999997</v>
      </c>
      <c r="I375" s="223"/>
      <c r="J375" s="224">
        <f>ROUND(I375*H375,2)</f>
        <v>0</v>
      </c>
      <c r="K375" s="225"/>
      <c r="L375" s="43"/>
      <c r="M375" s="226" t="s">
        <v>1</v>
      </c>
      <c r="N375" s="227" t="s">
        <v>40</v>
      </c>
      <c r="O375" s="90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30" t="s">
        <v>152</v>
      </c>
      <c r="AT375" s="230" t="s">
        <v>148</v>
      </c>
      <c r="AU375" s="230" t="s">
        <v>85</v>
      </c>
      <c r="AY375" s="16" t="s">
        <v>146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6" t="s">
        <v>83</v>
      </c>
      <c r="BK375" s="231">
        <f>ROUND(I375*H375,2)</f>
        <v>0</v>
      </c>
      <c r="BL375" s="16" t="s">
        <v>152</v>
      </c>
      <c r="BM375" s="230" t="s">
        <v>704</v>
      </c>
    </row>
    <row r="376" s="12" customFormat="1" ht="25.92" customHeight="1">
      <c r="A376" s="12"/>
      <c r="B376" s="202"/>
      <c r="C376" s="203"/>
      <c r="D376" s="204" t="s">
        <v>74</v>
      </c>
      <c r="E376" s="205" t="s">
        <v>705</v>
      </c>
      <c r="F376" s="205" t="s">
        <v>706</v>
      </c>
      <c r="G376" s="203"/>
      <c r="H376" s="203"/>
      <c r="I376" s="206"/>
      <c r="J376" s="207">
        <f>BK376</f>
        <v>0</v>
      </c>
      <c r="K376" s="203"/>
      <c r="L376" s="208"/>
      <c r="M376" s="209"/>
      <c r="N376" s="210"/>
      <c r="O376" s="210"/>
      <c r="P376" s="211">
        <f>P377+P390+P428+P442+P454+P544+P569+P645+P657+P715+P751+P757+P769+P778+P788+P803+P806+P810</f>
        <v>0</v>
      </c>
      <c r="Q376" s="210"/>
      <c r="R376" s="211">
        <f>R377+R390+R428+R442+R454+R544+R569+R645+R657+R715+R751+R757+R769+R778+R788+R803+R806+R810</f>
        <v>37.30192246</v>
      </c>
      <c r="S376" s="210"/>
      <c r="T376" s="212">
        <f>T377+T390+T428+T442+T454+T544+T569+T645+T657+T715+T751+T757+T769+T778+T788+T803+T806+T810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3" t="s">
        <v>85</v>
      </c>
      <c r="AT376" s="214" t="s">
        <v>74</v>
      </c>
      <c r="AU376" s="214" t="s">
        <v>75</v>
      </c>
      <c r="AY376" s="213" t="s">
        <v>146</v>
      </c>
      <c r="BK376" s="215">
        <f>BK377+BK390+BK428+BK442+BK454+BK544+BK569+BK645+BK657+BK715+BK751+BK757+BK769+BK778+BK788+BK803+BK806+BK810</f>
        <v>0</v>
      </c>
    </row>
    <row r="377" s="12" customFormat="1" ht="22.8" customHeight="1">
      <c r="A377" s="12"/>
      <c r="B377" s="202"/>
      <c r="C377" s="203"/>
      <c r="D377" s="204" t="s">
        <v>74</v>
      </c>
      <c r="E377" s="216" t="s">
        <v>707</v>
      </c>
      <c r="F377" s="216" t="s">
        <v>708</v>
      </c>
      <c r="G377" s="203"/>
      <c r="H377" s="203"/>
      <c r="I377" s="206"/>
      <c r="J377" s="217">
        <f>BK377</f>
        <v>0</v>
      </c>
      <c r="K377" s="203"/>
      <c r="L377" s="208"/>
      <c r="M377" s="209"/>
      <c r="N377" s="210"/>
      <c r="O377" s="210"/>
      <c r="P377" s="211">
        <f>SUM(P378:P389)</f>
        <v>0</v>
      </c>
      <c r="Q377" s="210"/>
      <c r="R377" s="211">
        <f>SUM(R378:R389)</f>
        <v>1.0970072</v>
      </c>
      <c r="S377" s="210"/>
      <c r="T377" s="212">
        <f>SUM(T378:T389)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3" t="s">
        <v>85</v>
      </c>
      <c r="AT377" s="214" t="s">
        <v>74</v>
      </c>
      <c r="AU377" s="214" t="s">
        <v>83</v>
      </c>
      <c r="AY377" s="213" t="s">
        <v>146</v>
      </c>
      <c r="BK377" s="215">
        <f>SUM(BK378:BK389)</f>
        <v>0</v>
      </c>
    </row>
    <row r="378" s="2" customFormat="1" ht="37.8" customHeight="1">
      <c r="A378" s="37"/>
      <c r="B378" s="38"/>
      <c r="C378" s="218" t="s">
        <v>709</v>
      </c>
      <c r="D378" s="218" t="s">
        <v>148</v>
      </c>
      <c r="E378" s="219" t="s">
        <v>710</v>
      </c>
      <c r="F378" s="220" t="s">
        <v>711</v>
      </c>
      <c r="G378" s="221" t="s">
        <v>151</v>
      </c>
      <c r="H378" s="222">
        <v>177.40700000000001</v>
      </c>
      <c r="I378" s="223"/>
      <c r="J378" s="224">
        <f>ROUND(I378*H378,2)</f>
        <v>0</v>
      </c>
      <c r="K378" s="225"/>
      <c r="L378" s="43"/>
      <c r="M378" s="226" t="s">
        <v>1</v>
      </c>
      <c r="N378" s="227" t="s">
        <v>40</v>
      </c>
      <c r="O378" s="90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0" t="s">
        <v>227</v>
      </c>
      <c r="AT378" s="230" t="s">
        <v>148</v>
      </c>
      <c r="AU378" s="230" t="s">
        <v>85</v>
      </c>
      <c r="AY378" s="16" t="s">
        <v>146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6" t="s">
        <v>83</v>
      </c>
      <c r="BK378" s="231">
        <f>ROUND(I378*H378,2)</f>
        <v>0</v>
      </c>
      <c r="BL378" s="16" t="s">
        <v>227</v>
      </c>
      <c r="BM378" s="230" t="s">
        <v>712</v>
      </c>
    </row>
    <row r="379" s="13" customFormat="1">
      <c r="A379" s="13"/>
      <c r="B379" s="232"/>
      <c r="C379" s="233"/>
      <c r="D379" s="234" t="s">
        <v>154</v>
      </c>
      <c r="E379" s="235" t="s">
        <v>1</v>
      </c>
      <c r="F379" s="236" t="s">
        <v>713</v>
      </c>
      <c r="G379" s="233"/>
      <c r="H379" s="237">
        <v>177.40700000000001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154</v>
      </c>
      <c r="AU379" s="243" t="s">
        <v>85</v>
      </c>
      <c r="AV379" s="13" t="s">
        <v>85</v>
      </c>
      <c r="AW379" s="13" t="s">
        <v>156</v>
      </c>
      <c r="AX379" s="13" t="s">
        <v>83</v>
      </c>
      <c r="AY379" s="243" t="s">
        <v>146</v>
      </c>
    </row>
    <row r="380" s="2" customFormat="1" ht="16.5" customHeight="1">
      <c r="A380" s="37"/>
      <c r="B380" s="38"/>
      <c r="C380" s="244" t="s">
        <v>714</v>
      </c>
      <c r="D380" s="244" t="s">
        <v>196</v>
      </c>
      <c r="E380" s="245" t="s">
        <v>715</v>
      </c>
      <c r="F380" s="246" t="s">
        <v>716</v>
      </c>
      <c r="G380" s="247" t="s">
        <v>184</v>
      </c>
      <c r="H380" s="248">
        <v>0.052999999999999998</v>
      </c>
      <c r="I380" s="249"/>
      <c r="J380" s="250">
        <f>ROUND(I380*H380,2)</f>
        <v>0</v>
      </c>
      <c r="K380" s="251"/>
      <c r="L380" s="252"/>
      <c r="M380" s="253" t="s">
        <v>1</v>
      </c>
      <c r="N380" s="254" t="s">
        <v>40</v>
      </c>
      <c r="O380" s="90"/>
      <c r="P380" s="228">
        <f>O380*H380</f>
        <v>0</v>
      </c>
      <c r="Q380" s="228">
        <v>1</v>
      </c>
      <c r="R380" s="228">
        <f>Q380*H380</f>
        <v>0.052999999999999998</v>
      </c>
      <c r="S380" s="228">
        <v>0</v>
      </c>
      <c r="T380" s="229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30" t="s">
        <v>313</v>
      </c>
      <c r="AT380" s="230" t="s">
        <v>196</v>
      </c>
      <c r="AU380" s="230" t="s">
        <v>85</v>
      </c>
      <c r="AY380" s="16" t="s">
        <v>146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6" t="s">
        <v>83</v>
      </c>
      <c r="BK380" s="231">
        <f>ROUND(I380*H380,2)</f>
        <v>0</v>
      </c>
      <c r="BL380" s="16" t="s">
        <v>227</v>
      </c>
      <c r="BM380" s="230" t="s">
        <v>717</v>
      </c>
    </row>
    <row r="381" s="13" customFormat="1">
      <c r="A381" s="13"/>
      <c r="B381" s="232"/>
      <c r="C381" s="233"/>
      <c r="D381" s="234" t="s">
        <v>154</v>
      </c>
      <c r="E381" s="233"/>
      <c r="F381" s="236" t="s">
        <v>718</v>
      </c>
      <c r="G381" s="233"/>
      <c r="H381" s="237">
        <v>0.052999999999999998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154</v>
      </c>
      <c r="AU381" s="243" t="s">
        <v>85</v>
      </c>
      <c r="AV381" s="13" t="s">
        <v>85</v>
      </c>
      <c r="AW381" s="13" t="s">
        <v>4</v>
      </c>
      <c r="AX381" s="13" t="s">
        <v>83</v>
      </c>
      <c r="AY381" s="243" t="s">
        <v>146</v>
      </c>
    </row>
    <row r="382" s="2" customFormat="1" ht="24.15" customHeight="1">
      <c r="A382" s="37"/>
      <c r="B382" s="38"/>
      <c r="C382" s="218" t="s">
        <v>719</v>
      </c>
      <c r="D382" s="218" t="s">
        <v>148</v>
      </c>
      <c r="E382" s="219" t="s">
        <v>720</v>
      </c>
      <c r="F382" s="220" t="s">
        <v>721</v>
      </c>
      <c r="G382" s="221" t="s">
        <v>151</v>
      </c>
      <c r="H382" s="222">
        <v>21.495000000000001</v>
      </c>
      <c r="I382" s="223"/>
      <c r="J382" s="224">
        <f>ROUND(I382*H382,2)</f>
        <v>0</v>
      </c>
      <c r="K382" s="225"/>
      <c r="L382" s="43"/>
      <c r="M382" s="226" t="s">
        <v>1</v>
      </c>
      <c r="N382" s="227" t="s">
        <v>40</v>
      </c>
      <c r="O382" s="90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30" t="s">
        <v>227</v>
      </c>
      <c r="AT382" s="230" t="s">
        <v>148</v>
      </c>
      <c r="AU382" s="230" t="s">
        <v>85</v>
      </c>
      <c r="AY382" s="16" t="s">
        <v>146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6" t="s">
        <v>83</v>
      </c>
      <c r="BK382" s="231">
        <f>ROUND(I382*H382,2)</f>
        <v>0</v>
      </c>
      <c r="BL382" s="16" t="s">
        <v>227</v>
      </c>
      <c r="BM382" s="230" t="s">
        <v>722</v>
      </c>
    </row>
    <row r="383" s="13" customFormat="1">
      <c r="A383" s="13"/>
      <c r="B383" s="232"/>
      <c r="C383" s="233"/>
      <c r="D383" s="234" t="s">
        <v>154</v>
      </c>
      <c r="E383" s="235" t="s">
        <v>1</v>
      </c>
      <c r="F383" s="236" t="s">
        <v>723</v>
      </c>
      <c r="G383" s="233"/>
      <c r="H383" s="237">
        <v>21.495000000000001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154</v>
      </c>
      <c r="AU383" s="243" t="s">
        <v>85</v>
      </c>
      <c r="AV383" s="13" t="s">
        <v>85</v>
      </c>
      <c r="AW383" s="13" t="s">
        <v>156</v>
      </c>
      <c r="AX383" s="13" t="s">
        <v>75</v>
      </c>
      <c r="AY383" s="243" t="s">
        <v>146</v>
      </c>
    </row>
    <row r="384" s="2" customFormat="1" ht="24.15" customHeight="1">
      <c r="A384" s="37"/>
      <c r="B384" s="38"/>
      <c r="C384" s="244" t="s">
        <v>724</v>
      </c>
      <c r="D384" s="244" t="s">
        <v>196</v>
      </c>
      <c r="E384" s="245" t="s">
        <v>725</v>
      </c>
      <c r="F384" s="246" t="s">
        <v>726</v>
      </c>
      <c r="G384" s="247" t="s">
        <v>151</v>
      </c>
      <c r="H384" s="248">
        <v>25.052</v>
      </c>
      <c r="I384" s="249"/>
      <c r="J384" s="250">
        <f>ROUND(I384*H384,2)</f>
        <v>0</v>
      </c>
      <c r="K384" s="251"/>
      <c r="L384" s="252"/>
      <c r="M384" s="253" t="s">
        <v>1</v>
      </c>
      <c r="N384" s="254" t="s">
        <v>40</v>
      </c>
      <c r="O384" s="90"/>
      <c r="P384" s="228">
        <f>O384*H384</f>
        <v>0</v>
      </c>
      <c r="Q384" s="228">
        <v>0.0016999999999999999</v>
      </c>
      <c r="R384" s="228">
        <f>Q384*H384</f>
        <v>0.042588399999999998</v>
      </c>
      <c r="S384" s="228">
        <v>0</v>
      </c>
      <c r="T384" s="229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30" t="s">
        <v>313</v>
      </c>
      <c r="AT384" s="230" t="s">
        <v>196</v>
      </c>
      <c r="AU384" s="230" t="s">
        <v>85</v>
      </c>
      <c r="AY384" s="16" t="s">
        <v>146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6" t="s">
        <v>83</v>
      </c>
      <c r="BK384" s="231">
        <f>ROUND(I384*H384,2)</f>
        <v>0</v>
      </c>
      <c r="BL384" s="16" t="s">
        <v>227</v>
      </c>
      <c r="BM384" s="230" t="s">
        <v>727</v>
      </c>
    </row>
    <row r="385" s="13" customFormat="1">
      <c r="A385" s="13"/>
      <c r="B385" s="232"/>
      <c r="C385" s="233"/>
      <c r="D385" s="234" t="s">
        <v>154</v>
      </c>
      <c r="E385" s="233"/>
      <c r="F385" s="236" t="s">
        <v>728</v>
      </c>
      <c r="G385" s="233"/>
      <c r="H385" s="237">
        <v>25.052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154</v>
      </c>
      <c r="AU385" s="243" t="s">
        <v>85</v>
      </c>
      <c r="AV385" s="13" t="s">
        <v>85</v>
      </c>
      <c r="AW385" s="13" t="s">
        <v>4</v>
      </c>
      <c r="AX385" s="13" t="s">
        <v>83</v>
      </c>
      <c r="AY385" s="243" t="s">
        <v>146</v>
      </c>
    </row>
    <row r="386" s="2" customFormat="1" ht="24.15" customHeight="1">
      <c r="A386" s="37"/>
      <c r="B386" s="38"/>
      <c r="C386" s="218" t="s">
        <v>729</v>
      </c>
      <c r="D386" s="218" t="s">
        <v>148</v>
      </c>
      <c r="E386" s="219" t="s">
        <v>730</v>
      </c>
      <c r="F386" s="220" t="s">
        <v>731</v>
      </c>
      <c r="G386" s="221" t="s">
        <v>151</v>
      </c>
      <c r="H386" s="222">
        <v>177.40700000000001</v>
      </c>
      <c r="I386" s="223"/>
      <c r="J386" s="224">
        <f>ROUND(I386*H386,2)</f>
        <v>0</v>
      </c>
      <c r="K386" s="225"/>
      <c r="L386" s="43"/>
      <c r="M386" s="226" t="s">
        <v>1</v>
      </c>
      <c r="N386" s="227" t="s">
        <v>40</v>
      </c>
      <c r="O386" s="90"/>
      <c r="P386" s="228">
        <f>O386*H386</f>
        <v>0</v>
      </c>
      <c r="Q386" s="228">
        <v>0.00040000000000000002</v>
      </c>
      <c r="R386" s="228">
        <f>Q386*H386</f>
        <v>0.070962800000000006</v>
      </c>
      <c r="S386" s="228">
        <v>0</v>
      </c>
      <c r="T386" s="22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0" t="s">
        <v>227</v>
      </c>
      <c r="AT386" s="230" t="s">
        <v>148</v>
      </c>
      <c r="AU386" s="230" t="s">
        <v>85</v>
      </c>
      <c r="AY386" s="16" t="s">
        <v>146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6" t="s">
        <v>83</v>
      </c>
      <c r="BK386" s="231">
        <f>ROUND(I386*H386,2)</f>
        <v>0</v>
      </c>
      <c r="BL386" s="16" t="s">
        <v>227</v>
      </c>
      <c r="BM386" s="230" t="s">
        <v>732</v>
      </c>
    </row>
    <row r="387" s="2" customFormat="1" ht="37.8" customHeight="1">
      <c r="A387" s="37"/>
      <c r="B387" s="38"/>
      <c r="C387" s="244" t="s">
        <v>733</v>
      </c>
      <c r="D387" s="244" t="s">
        <v>196</v>
      </c>
      <c r="E387" s="245" t="s">
        <v>734</v>
      </c>
      <c r="F387" s="246" t="s">
        <v>735</v>
      </c>
      <c r="G387" s="247" t="s">
        <v>151</v>
      </c>
      <c r="H387" s="248">
        <v>206.768</v>
      </c>
      <c r="I387" s="249"/>
      <c r="J387" s="250">
        <f>ROUND(I387*H387,2)</f>
        <v>0</v>
      </c>
      <c r="K387" s="251"/>
      <c r="L387" s="252"/>
      <c r="M387" s="253" t="s">
        <v>1</v>
      </c>
      <c r="N387" s="254" t="s">
        <v>40</v>
      </c>
      <c r="O387" s="90"/>
      <c r="P387" s="228">
        <f>O387*H387</f>
        <v>0</v>
      </c>
      <c r="Q387" s="228">
        <v>0.0044999999999999997</v>
      </c>
      <c r="R387" s="228">
        <f>Q387*H387</f>
        <v>0.93045599999999995</v>
      </c>
      <c r="S387" s="228">
        <v>0</v>
      </c>
      <c r="T387" s="229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30" t="s">
        <v>313</v>
      </c>
      <c r="AT387" s="230" t="s">
        <v>196</v>
      </c>
      <c r="AU387" s="230" t="s">
        <v>85</v>
      </c>
      <c r="AY387" s="16" t="s">
        <v>146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6" t="s">
        <v>83</v>
      </c>
      <c r="BK387" s="231">
        <f>ROUND(I387*H387,2)</f>
        <v>0</v>
      </c>
      <c r="BL387" s="16" t="s">
        <v>227</v>
      </c>
      <c r="BM387" s="230" t="s">
        <v>736</v>
      </c>
    </row>
    <row r="388" s="13" customFormat="1">
      <c r="A388" s="13"/>
      <c r="B388" s="232"/>
      <c r="C388" s="233"/>
      <c r="D388" s="234" t="s">
        <v>154</v>
      </c>
      <c r="E388" s="233"/>
      <c r="F388" s="236" t="s">
        <v>737</v>
      </c>
      <c r="G388" s="233"/>
      <c r="H388" s="237">
        <v>206.768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154</v>
      </c>
      <c r="AU388" s="243" t="s">
        <v>85</v>
      </c>
      <c r="AV388" s="13" t="s">
        <v>85</v>
      </c>
      <c r="AW388" s="13" t="s">
        <v>4</v>
      </c>
      <c r="AX388" s="13" t="s">
        <v>83</v>
      </c>
      <c r="AY388" s="243" t="s">
        <v>146</v>
      </c>
    </row>
    <row r="389" s="2" customFormat="1" ht="55.5" customHeight="1">
      <c r="A389" s="37"/>
      <c r="B389" s="38"/>
      <c r="C389" s="218" t="s">
        <v>738</v>
      </c>
      <c r="D389" s="218" t="s">
        <v>148</v>
      </c>
      <c r="E389" s="219" t="s">
        <v>739</v>
      </c>
      <c r="F389" s="220" t="s">
        <v>740</v>
      </c>
      <c r="G389" s="221" t="s">
        <v>184</v>
      </c>
      <c r="H389" s="222">
        <v>1.097</v>
      </c>
      <c r="I389" s="223"/>
      <c r="J389" s="224">
        <f>ROUND(I389*H389,2)</f>
        <v>0</v>
      </c>
      <c r="K389" s="225"/>
      <c r="L389" s="43"/>
      <c r="M389" s="226" t="s">
        <v>1</v>
      </c>
      <c r="N389" s="227" t="s">
        <v>40</v>
      </c>
      <c r="O389" s="90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30" t="s">
        <v>227</v>
      </c>
      <c r="AT389" s="230" t="s">
        <v>148</v>
      </c>
      <c r="AU389" s="230" t="s">
        <v>85</v>
      </c>
      <c r="AY389" s="16" t="s">
        <v>146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6" t="s">
        <v>83</v>
      </c>
      <c r="BK389" s="231">
        <f>ROUND(I389*H389,2)</f>
        <v>0</v>
      </c>
      <c r="BL389" s="16" t="s">
        <v>227</v>
      </c>
      <c r="BM389" s="230" t="s">
        <v>741</v>
      </c>
    </row>
    <row r="390" s="12" customFormat="1" ht="22.8" customHeight="1">
      <c r="A390" s="12"/>
      <c r="B390" s="202"/>
      <c r="C390" s="203"/>
      <c r="D390" s="204" t="s">
        <v>74</v>
      </c>
      <c r="E390" s="216" t="s">
        <v>742</v>
      </c>
      <c r="F390" s="216" t="s">
        <v>743</v>
      </c>
      <c r="G390" s="203"/>
      <c r="H390" s="203"/>
      <c r="I390" s="206"/>
      <c r="J390" s="217">
        <f>BK390</f>
        <v>0</v>
      </c>
      <c r="K390" s="203"/>
      <c r="L390" s="208"/>
      <c r="M390" s="209"/>
      <c r="N390" s="210"/>
      <c r="O390" s="210"/>
      <c r="P390" s="211">
        <f>SUM(P391:P427)</f>
        <v>0</v>
      </c>
      <c r="Q390" s="210"/>
      <c r="R390" s="211">
        <f>SUM(R391:R427)</f>
        <v>2.4063919999999999</v>
      </c>
      <c r="S390" s="210"/>
      <c r="T390" s="212">
        <f>SUM(T391:T427)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3" t="s">
        <v>85</v>
      </c>
      <c r="AT390" s="214" t="s">
        <v>74</v>
      </c>
      <c r="AU390" s="214" t="s">
        <v>83</v>
      </c>
      <c r="AY390" s="213" t="s">
        <v>146</v>
      </c>
      <c r="BK390" s="215">
        <f>SUM(BK391:BK427)</f>
        <v>0</v>
      </c>
    </row>
    <row r="391" s="2" customFormat="1" ht="37.8" customHeight="1">
      <c r="A391" s="37"/>
      <c r="B391" s="38"/>
      <c r="C391" s="218" t="s">
        <v>744</v>
      </c>
      <c r="D391" s="218" t="s">
        <v>148</v>
      </c>
      <c r="E391" s="219" t="s">
        <v>745</v>
      </c>
      <c r="F391" s="220" t="s">
        <v>746</v>
      </c>
      <c r="G391" s="221" t="s">
        <v>151</v>
      </c>
      <c r="H391" s="222">
        <v>46.899999999999999</v>
      </c>
      <c r="I391" s="223"/>
      <c r="J391" s="224">
        <f>ROUND(I391*H391,2)</f>
        <v>0</v>
      </c>
      <c r="K391" s="225"/>
      <c r="L391" s="43"/>
      <c r="M391" s="226" t="s">
        <v>1</v>
      </c>
      <c r="N391" s="227" t="s">
        <v>40</v>
      </c>
      <c r="O391" s="90"/>
      <c r="P391" s="228">
        <f>O391*H391</f>
        <v>0</v>
      </c>
      <c r="Q391" s="228">
        <v>0.0060000000000000001</v>
      </c>
      <c r="R391" s="228">
        <f>Q391*H391</f>
        <v>0.28139999999999998</v>
      </c>
      <c r="S391" s="228">
        <v>0</v>
      </c>
      <c r="T391" s="229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30" t="s">
        <v>227</v>
      </c>
      <c r="AT391" s="230" t="s">
        <v>148</v>
      </c>
      <c r="AU391" s="230" t="s">
        <v>85</v>
      </c>
      <c r="AY391" s="16" t="s">
        <v>146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6" t="s">
        <v>83</v>
      </c>
      <c r="BK391" s="231">
        <f>ROUND(I391*H391,2)</f>
        <v>0</v>
      </c>
      <c r="BL391" s="16" t="s">
        <v>227</v>
      </c>
      <c r="BM391" s="230" t="s">
        <v>747</v>
      </c>
    </row>
    <row r="392" s="13" customFormat="1">
      <c r="A392" s="13"/>
      <c r="B392" s="232"/>
      <c r="C392" s="233"/>
      <c r="D392" s="234" t="s">
        <v>154</v>
      </c>
      <c r="E392" s="235" t="s">
        <v>1</v>
      </c>
      <c r="F392" s="236" t="s">
        <v>748</v>
      </c>
      <c r="G392" s="233"/>
      <c r="H392" s="237">
        <v>46.899999999999999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154</v>
      </c>
      <c r="AU392" s="243" t="s">
        <v>85</v>
      </c>
      <c r="AV392" s="13" t="s">
        <v>85</v>
      </c>
      <c r="AW392" s="13" t="s">
        <v>156</v>
      </c>
      <c r="AX392" s="13" t="s">
        <v>75</v>
      </c>
      <c r="AY392" s="243" t="s">
        <v>146</v>
      </c>
    </row>
    <row r="393" s="2" customFormat="1" ht="37.8" customHeight="1">
      <c r="A393" s="37"/>
      <c r="B393" s="38"/>
      <c r="C393" s="218" t="s">
        <v>749</v>
      </c>
      <c r="D393" s="218" t="s">
        <v>148</v>
      </c>
      <c r="E393" s="219" t="s">
        <v>750</v>
      </c>
      <c r="F393" s="220" t="s">
        <v>751</v>
      </c>
      <c r="G393" s="221" t="s">
        <v>151</v>
      </c>
      <c r="H393" s="222">
        <v>219.25999999999999</v>
      </c>
      <c r="I393" s="223"/>
      <c r="J393" s="224">
        <f>ROUND(I393*H393,2)</f>
        <v>0</v>
      </c>
      <c r="K393" s="225"/>
      <c r="L393" s="43"/>
      <c r="M393" s="226" t="s">
        <v>1</v>
      </c>
      <c r="N393" s="227" t="s">
        <v>40</v>
      </c>
      <c r="O393" s="90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30" t="s">
        <v>227</v>
      </c>
      <c r="AT393" s="230" t="s">
        <v>148</v>
      </c>
      <c r="AU393" s="230" t="s">
        <v>85</v>
      </c>
      <c r="AY393" s="16" t="s">
        <v>146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6" t="s">
        <v>83</v>
      </c>
      <c r="BK393" s="231">
        <f>ROUND(I393*H393,2)</f>
        <v>0</v>
      </c>
      <c r="BL393" s="16" t="s">
        <v>227</v>
      </c>
      <c r="BM393" s="230" t="s">
        <v>752</v>
      </c>
    </row>
    <row r="394" s="13" customFormat="1">
      <c r="A394" s="13"/>
      <c r="B394" s="232"/>
      <c r="C394" s="233"/>
      <c r="D394" s="234" t="s">
        <v>154</v>
      </c>
      <c r="E394" s="235" t="s">
        <v>1</v>
      </c>
      <c r="F394" s="236" t="s">
        <v>753</v>
      </c>
      <c r="G394" s="233"/>
      <c r="H394" s="237">
        <v>46.899999999999999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154</v>
      </c>
      <c r="AU394" s="243" t="s">
        <v>85</v>
      </c>
      <c r="AV394" s="13" t="s">
        <v>85</v>
      </c>
      <c r="AW394" s="13" t="s">
        <v>156</v>
      </c>
      <c r="AX394" s="13" t="s">
        <v>75</v>
      </c>
      <c r="AY394" s="243" t="s">
        <v>146</v>
      </c>
    </row>
    <row r="395" s="13" customFormat="1">
      <c r="A395" s="13"/>
      <c r="B395" s="232"/>
      <c r="C395" s="233"/>
      <c r="D395" s="234" t="s">
        <v>154</v>
      </c>
      <c r="E395" s="235" t="s">
        <v>1</v>
      </c>
      <c r="F395" s="236" t="s">
        <v>754</v>
      </c>
      <c r="G395" s="233"/>
      <c r="H395" s="237">
        <v>172.36000000000001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154</v>
      </c>
      <c r="AU395" s="243" t="s">
        <v>85</v>
      </c>
      <c r="AV395" s="13" t="s">
        <v>85</v>
      </c>
      <c r="AW395" s="13" t="s">
        <v>156</v>
      </c>
      <c r="AX395" s="13" t="s">
        <v>75</v>
      </c>
      <c r="AY395" s="243" t="s">
        <v>146</v>
      </c>
    </row>
    <row r="396" s="2" customFormat="1" ht="24.15" customHeight="1">
      <c r="A396" s="37"/>
      <c r="B396" s="38"/>
      <c r="C396" s="244" t="s">
        <v>755</v>
      </c>
      <c r="D396" s="244" t="s">
        <v>196</v>
      </c>
      <c r="E396" s="245" t="s">
        <v>756</v>
      </c>
      <c r="F396" s="246" t="s">
        <v>757</v>
      </c>
      <c r="G396" s="247" t="s">
        <v>151</v>
      </c>
      <c r="H396" s="248">
        <v>130.19</v>
      </c>
      <c r="I396" s="249"/>
      <c r="J396" s="250">
        <f>ROUND(I396*H396,2)</f>
        <v>0</v>
      </c>
      <c r="K396" s="251"/>
      <c r="L396" s="252"/>
      <c r="M396" s="253" t="s">
        <v>1</v>
      </c>
      <c r="N396" s="254" t="s">
        <v>40</v>
      </c>
      <c r="O396" s="90"/>
      <c r="P396" s="228">
        <f>O396*H396</f>
        <v>0</v>
      </c>
      <c r="Q396" s="228">
        <v>0.00025999999999999998</v>
      </c>
      <c r="R396" s="228">
        <f>Q396*H396</f>
        <v>0.033849399999999995</v>
      </c>
      <c r="S396" s="228">
        <v>0</v>
      </c>
      <c r="T396" s="229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30" t="s">
        <v>313</v>
      </c>
      <c r="AT396" s="230" t="s">
        <v>196</v>
      </c>
      <c r="AU396" s="230" t="s">
        <v>85</v>
      </c>
      <c r="AY396" s="16" t="s">
        <v>146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6" t="s">
        <v>83</v>
      </c>
      <c r="BK396" s="231">
        <f>ROUND(I396*H396,2)</f>
        <v>0</v>
      </c>
      <c r="BL396" s="16" t="s">
        <v>227</v>
      </c>
      <c r="BM396" s="230" t="s">
        <v>758</v>
      </c>
    </row>
    <row r="397" s="13" customFormat="1">
      <c r="A397" s="13"/>
      <c r="B397" s="232"/>
      <c r="C397" s="233"/>
      <c r="D397" s="234" t="s">
        <v>154</v>
      </c>
      <c r="E397" s="235" t="s">
        <v>1</v>
      </c>
      <c r="F397" s="236" t="s">
        <v>759</v>
      </c>
      <c r="G397" s="233"/>
      <c r="H397" s="237">
        <v>123.99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154</v>
      </c>
      <c r="AU397" s="243" t="s">
        <v>85</v>
      </c>
      <c r="AV397" s="13" t="s">
        <v>85</v>
      </c>
      <c r="AW397" s="13" t="s">
        <v>156</v>
      </c>
      <c r="AX397" s="13" t="s">
        <v>75</v>
      </c>
      <c r="AY397" s="243" t="s">
        <v>146</v>
      </c>
    </row>
    <row r="398" s="13" customFormat="1">
      <c r="A398" s="13"/>
      <c r="B398" s="232"/>
      <c r="C398" s="233"/>
      <c r="D398" s="234" t="s">
        <v>154</v>
      </c>
      <c r="E398" s="233"/>
      <c r="F398" s="236" t="s">
        <v>760</v>
      </c>
      <c r="G398" s="233"/>
      <c r="H398" s="237">
        <v>130.19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154</v>
      </c>
      <c r="AU398" s="243" t="s">
        <v>85</v>
      </c>
      <c r="AV398" s="13" t="s">
        <v>85</v>
      </c>
      <c r="AW398" s="13" t="s">
        <v>4</v>
      </c>
      <c r="AX398" s="13" t="s">
        <v>83</v>
      </c>
      <c r="AY398" s="243" t="s">
        <v>146</v>
      </c>
    </row>
    <row r="399" s="2" customFormat="1" ht="24.15" customHeight="1">
      <c r="A399" s="37"/>
      <c r="B399" s="38"/>
      <c r="C399" s="244" t="s">
        <v>761</v>
      </c>
      <c r="D399" s="244" t="s">
        <v>196</v>
      </c>
      <c r="E399" s="245" t="s">
        <v>762</v>
      </c>
      <c r="F399" s="246" t="s">
        <v>763</v>
      </c>
      <c r="G399" s="247" t="s">
        <v>151</v>
      </c>
      <c r="H399" s="248">
        <v>50.789000000000001</v>
      </c>
      <c r="I399" s="249"/>
      <c r="J399" s="250">
        <f>ROUND(I399*H399,2)</f>
        <v>0</v>
      </c>
      <c r="K399" s="251"/>
      <c r="L399" s="252"/>
      <c r="M399" s="253" t="s">
        <v>1</v>
      </c>
      <c r="N399" s="254" t="s">
        <v>40</v>
      </c>
      <c r="O399" s="90"/>
      <c r="P399" s="228">
        <f>O399*H399</f>
        <v>0</v>
      </c>
      <c r="Q399" s="228">
        <v>0.002</v>
      </c>
      <c r="R399" s="228">
        <f>Q399*H399</f>
        <v>0.101578</v>
      </c>
      <c r="S399" s="228">
        <v>0</v>
      </c>
      <c r="T399" s="229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30" t="s">
        <v>313</v>
      </c>
      <c r="AT399" s="230" t="s">
        <v>196</v>
      </c>
      <c r="AU399" s="230" t="s">
        <v>85</v>
      </c>
      <c r="AY399" s="16" t="s">
        <v>146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6" t="s">
        <v>83</v>
      </c>
      <c r="BK399" s="231">
        <f>ROUND(I399*H399,2)</f>
        <v>0</v>
      </c>
      <c r="BL399" s="16" t="s">
        <v>227</v>
      </c>
      <c r="BM399" s="230" t="s">
        <v>764</v>
      </c>
    </row>
    <row r="400" s="13" customFormat="1">
      <c r="A400" s="13"/>
      <c r="B400" s="232"/>
      <c r="C400" s="233"/>
      <c r="D400" s="234" t="s">
        <v>154</v>
      </c>
      <c r="E400" s="235" t="s">
        <v>1</v>
      </c>
      <c r="F400" s="236" t="s">
        <v>765</v>
      </c>
      <c r="G400" s="233"/>
      <c r="H400" s="237">
        <v>48.369999999999997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154</v>
      </c>
      <c r="AU400" s="243" t="s">
        <v>85</v>
      </c>
      <c r="AV400" s="13" t="s">
        <v>85</v>
      </c>
      <c r="AW400" s="13" t="s">
        <v>156</v>
      </c>
      <c r="AX400" s="13" t="s">
        <v>75</v>
      </c>
      <c r="AY400" s="243" t="s">
        <v>146</v>
      </c>
    </row>
    <row r="401" s="13" customFormat="1">
      <c r="A401" s="13"/>
      <c r="B401" s="232"/>
      <c r="C401" s="233"/>
      <c r="D401" s="234" t="s">
        <v>154</v>
      </c>
      <c r="E401" s="233"/>
      <c r="F401" s="236" t="s">
        <v>766</v>
      </c>
      <c r="G401" s="233"/>
      <c r="H401" s="237">
        <v>50.789000000000001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154</v>
      </c>
      <c r="AU401" s="243" t="s">
        <v>85</v>
      </c>
      <c r="AV401" s="13" t="s">
        <v>85</v>
      </c>
      <c r="AW401" s="13" t="s">
        <v>4</v>
      </c>
      <c r="AX401" s="13" t="s">
        <v>83</v>
      </c>
      <c r="AY401" s="243" t="s">
        <v>146</v>
      </c>
    </row>
    <row r="402" s="2" customFormat="1" ht="24.15" customHeight="1">
      <c r="A402" s="37"/>
      <c r="B402" s="38"/>
      <c r="C402" s="244" t="s">
        <v>767</v>
      </c>
      <c r="D402" s="244" t="s">
        <v>196</v>
      </c>
      <c r="E402" s="245" t="s">
        <v>768</v>
      </c>
      <c r="F402" s="246" t="s">
        <v>769</v>
      </c>
      <c r="G402" s="247" t="s">
        <v>151</v>
      </c>
      <c r="H402" s="248">
        <v>49.244999999999997</v>
      </c>
      <c r="I402" s="249"/>
      <c r="J402" s="250">
        <f>ROUND(I402*H402,2)</f>
        <v>0</v>
      </c>
      <c r="K402" s="251"/>
      <c r="L402" s="252"/>
      <c r="M402" s="253" t="s">
        <v>1</v>
      </c>
      <c r="N402" s="254" t="s">
        <v>40</v>
      </c>
      <c r="O402" s="90"/>
      <c r="P402" s="228">
        <f>O402*H402</f>
        <v>0</v>
      </c>
      <c r="Q402" s="228">
        <v>0.00051999999999999995</v>
      </c>
      <c r="R402" s="228">
        <f>Q402*H402</f>
        <v>0.025607399999999995</v>
      </c>
      <c r="S402" s="228">
        <v>0</v>
      </c>
      <c r="T402" s="229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30" t="s">
        <v>313</v>
      </c>
      <c r="AT402" s="230" t="s">
        <v>196</v>
      </c>
      <c r="AU402" s="230" t="s">
        <v>85</v>
      </c>
      <c r="AY402" s="16" t="s">
        <v>146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6" t="s">
        <v>83</v>
      </c>
      <c r="BK402" s="231">
        <f>ROUND(I402*H402,2)</f>
        <v>0</v>
      </c>
      <c r="BL402" s="16" t="s">
        <v>227</v>
      </c>
      <c r="BM402" s="230" t="s">
        <v>770</v>
      </c>
    </row>
    <row r="403" s="13" customFormat="1">
      <c r="A403" s="13"/>
      <c r="B403" s="232"/>
      <c r="C403" s="233"/>
      <c r="D403" s="234" t="s">
        <v>154</v>
      </c>
      <c r="E403" s="235" t="s">
        <v>1</v>
      </c>
      <c r="F403" s="236" t="s">
        <v>753</v>
      </c>
      <c r="G403" s="233"/>
      <c r="H403" s="237">
        <v>46.899999999999999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154</v>
      </c>
      <c r="AU403" s="243" t="s">
        <v>85</v>
      </c>
      <c r="AV403" s="13" t="s">
        <v>85</v>
      </c>
      <c r="AW403" s="13" t="s">
        <v>156</v>
      </c>
      <c r="AX403" s="13" t="s">
        <v>75</v>
      </c>
      <c r="AY403" s="243" t="s">
        <v>146</v>
      </c>
    </row>
    <row r="404" s="13" customFormat="1">
      <c r="A404" s="13"/>
      <c r="B404" s="232"/>
      <c r="C404" s="233"/>
      <c r="D404" s="234" t="s">
        <v>154</v>
      </c>
      <c r="E404" s="233"/>
      <c r="F404" s="236" t="s">
        <v>771</v>
      </c>
      <c r="G404" s="233"/>
      <c r="H404" s="237">
        <v>49.244999999999997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154</v>
      </c>
      <c r="AU404" s="243" t="s">
        <v>85</v>
      </c>
      <c r="AV404" s="13" t="s">
        <v>85</v>
      </c>
      <c r="AW404" s="13" t="s">
        <v>4</v>
      </c>
      <c r="AX404" s="13" t="s">
        <v>83</v>
      </c>
      <c r="AY404" s="243" t="s">
        <v>146</v>
      </c>
    </row>
    <row r="405" s="2" customFormat="1" ht="24.15" customHeight="1">
      <c r="A405" s="37"/>
      <c r="B405" s="38"/>
      <c r="C405" s="218" t="s">
        <v>772</v>
      </c>
      <c r="D405" s="218" t="s">
        <v>148</v>
      </c>
      <c r="E405" s="219" t="s">
        <v>773</v>
      </c>
      <c r="F405" s="220" t="s">
        <v>774</v>
      </c>
      <c r="G405" s="221" t="s">
        <v>295</v>
      </c>
      <c r="H405" s="222">
        <v>178.84999999999999</v>
      </c>
      <c r="I405" s="223"/>
      <c r="J405" s="224">
        <f>ROUND(I405*H405,2)</f>
        <v>0</v>
      </c>
      <c r="K405" s="225"/>
      <c r="L405" s="43"/>
      <c r="M405" s="226" t="s">
        <v>1</v>
      </c>
      <c r="N405" s="227" t="s">
        <v>40</v>
      </c>
      <c r="O405" s="90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0" t="s">
        <v>227</v>
      </c>
      <c r="AT405" s="230" t="s">
        <v>148</v>
      </c>
      <c r="AU405" s="230" t="s">
        <v>85</v>
      </c>
      <c r="AY405" s="16" t="s">
        <v>146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6" t="s">
        <v>83</v>
      </c>
      <c r="BK405" s="231">
        <f>ROUND(I405*H405,2)</f>
        <v>0</v>
      </c>
      <c r="BL405" s="16" t="s">
        <v>227</v>
      </c>
      <c r="BM405" s="230" t="s">
        <v>775</v>
      </c>
    </row>
    <row r="406" s="14" customFormat="1">
      <c r="A406" s="14"/>
      <c r="B406" s="255"/>
      <c r="C406" s="256"/>
      <c r="D406" s="234" t="s">
        <v>154</v>
      </c>
      <c r="E406" s="257" t="s">
        <v>1</v>
      </c>
      <c r="F406" s="258" t="s">
        <v>776</v>
      </c>
      <c r="G406" s="256"/>
      <c r="H406" s="257" t="s">
        <v>1</v>
      </c>
      <c r="I406" s="259"/>
      <c r="J406" s="256"/>
      <c r="K406" s="256"/>
      <c r="L406" s="260"/>
      <c r="M406" s="261"/>
      <c r="N406" s="262"/>
      <c r="O406" s="262"/>
      <c r="P406" s="262"/>
      <c r="Q406" s="262"/>
      <c r="R406" s="262"/>
      <c r="S406" s="262"/>
      <c r="T406" s="26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4" t="s">
        <v>154</v>
      </c>
      <c r="AU406" s="264" t="s">
        <v>85</v>
      </c>
      <c r="AV406" s="14" t="s">
        <v>83</v>
      </c>
      <c r="AW406" s="14" t="s">
        <v>156</v>
      </c>
      <c r="AX406" s="14" t="s">
        <v>75</v>
      </c>
      <c r="AY406" s="264" t="s">
        <v>146</v>
      </c>
    </row>
    <row r="407" s="13" customFormat="1">
      <c r="A407" s="13"/>
      <c r="B407" s="232"/>
      <c r="C407" s="233"/>
      <c r="D407" s="234" t="s">
        <v>154</v>
      </c>
      <c r="E407" s="235" t="s">
        <v>1</v>
      </c>
      <c r="F407" s="236" t="s">
        <v>777</v>
      </c>
      <c r="G407" s="233"/>
      <c r="H407" s="237">
        <v>150.94999999999999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154</v>
      </c>
      <c r="AU407" s="243" t="s">
        <v>85</v>
      </c>
      <c r="AV407" s="13" t="s">
        <v>85</v>
      </c>
      <c r="AW407" s="13" t="s">
        <v>156</v>
      </c>
      <c r="AX407" s="13" t="s">
        <v>75</v>
      </c>
      <c r="AY407" s="243" t="s">
        <v>146</v>
      </c>
    </row>
    <row r="408" s="13" customFormat="1">
      <c r="A408" s="13"/>
      <c r="B408" s="232"/>
      <c r="C408" s="233"/>
      <c r="D408" s="234" t="s">
        <v>154</v>
      </c>
      <c r="E408" s="235" t="s">
        <v>1</v>
      </c>
      <c r="F408" s="236" t="s">
        <v>778</v>
      </c>
      <c r="G408" s="233"/>
      <c r="H408" s="237">
        <v>27.899999999999999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154</v>
      </c>
      <c r="AU408" s="243" t="s">
        <v>85</v>
      </c>
      <c r="AV408" s="13" t="s">
        <v>85</v>
      </c>
      <c r="AW408" s="13" t="s">
        <v>156</v>
      </c>
      <c r="AX408" s="13" t="s">
        <v>75</v>
      </c>
      <c r="AY408" s="243" t="s">
        <v>146</v>
      </c>
    </row>
    <row r="409" s="2" customFormat="1" ht="24.15" customHeight="1">
      <c r="A409" s="37"/>
      <c r="B409" s="38"/>
      <c r="C409" s="244" t="s">
        <v>779</v>
      </c>
      <c r="D409" s="244" t="s">
        <v>196</v>
      </c>
      <c r="E409" s="245" t="s">
        <v>780</v>
      </c>
      <c r="F409" s="246" t="s">
        <v>781</v>
      </c>
      <c r="G409" s="247" t="s">
        <v>295</v>
      </c>
      <c r="H409" s="248">
        <v>187.79300000000001</v>
      </c>
      <c r="I409" s="249"/>
      <c r="J409" s="250">
        <f>ROUND(I409*H409,2)</f>
        <v>0</v>
      </c>
      <c r="K409" s="251"/>
      <c r="L409" s="252"/>
      <c r="M409" s="253" t="s">
        <v>1</v>
      </c>
      <c r="N409" s="254" t="s">
        <v>40</v>
      </c>
      <c r="O409" s="90"/>
      <c r="P409" s="228">
        <f>O409*H409</f>
        <v>0</v>
      </c>
      <c r="Q409" s="228">
        <v>0.00029999999999999997</v>
      </c>
      <c r="R409" s="228">
        <f>Q409*H409</f>
        <v>0.056337899999999996</v>
      </c>
      <c r="S409" s="228">
        <v>0</v>
      </c>
      <c r="T409" s="229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30" t="s">
        <v>313</v>
      </c>
      <c r="AT409" s="230" t="s">
        <v>196</v>
      </c>
      <c r="AU409" s="230" t="s">
        <v>85</v>
      </c>
      <c r="AY409" s="16" t="s">
        <v>146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6" t="s">
        <v>83</v>
      </c>
      <c r="BK409" s="231">
        <f>ROUND(I409*H409,2)</f>
        <v>0</v>
      </c>
      <c r="BL409" s="16" t="s">
        <v>227</v>
      </c>
      <c r="BM409" s="230" t="s">
        <v>782</v>
      </c>
    </row>
    <row r="410" s="13" customFormat="1">
      <c r="A410" s="13"/>
      <c r="B410" s="232"/>
      <c r="C410" s="233"/>
      <c r="D410" s="234" t="s">
        <v>154</v>
      </c>
      <c r="E410" s="233"/>
      <c r="F410" s="236" t="s">
        <v>783</v>
      </c>
      <c r="G410" s="233"/>
      <c r="H410" s="237">
        <v>187.79300000000001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154</v>
      </c>
      <c r="AU410" s="243" t="s">
        <v>85</v>
      </c>
      <c r="AV410" s="13" t="s">
        <v>85</v>
      </c>
      <c r="AW410" s="13" t="s">
        <v>4</v>
      </c>
      <c r="AX410" s="13" t="s">
        <v>83</v>
      </c>
      <c r="AY410" s="243" t="s">
        <v>146</v>
      </c>
    </row>
    <row r="411" s="2" customFormat="1" ht="44.25" customHeight="1">
      <c r="A411" s="37"/>
      <c r="B411" s="38"/>
      <c r="C411" s="218" t="s">
        <v>784</v>
      </c>
      <c r="D411" s="218" t="s">
        <v>148</v>
      </c>
      <c r="E411" s="219" t="s">
        <v>785</v>
      </c>
      <c r="F411" s="220" t="s">
        <v>786</v>
      </c>
      <c r="G411" s="221" t="s">
        <v>151</v>
      </c>
      <c r="H411" s="222">
        <v>84.090000000000003</v>
      </c>
      <c r="I411" s="223"/>
      <c r="J411" s="224">
        <f>ROUND(I411*H411,2)</f>
        <v>0</v>
      </c>
      <c r="K411" s="225"/>
      <c r="L411" s="43"/>
      <c r="M411" s="226" t="s">
        <v>1</v>
      </c>
      <c r="N411" s="227" t="s">
        <v>40</v>
      </c>
      <c r="O411" s="90"/>
      <c r="P411" s="228">
        <f>O411*H411</f>
        <v>0</v>
      </c>
      <c r="Q411" s="228">
        <v>0.0060000000000000001</v>
      </c>
      <c r="R411" s="228">
        <f>Q411*H411</f>
        <v>0.50453999999999999</v>
      </c>
      <c r="S411" s="228">
        <v>0</v>
      </c>
      <c r="T411" s="229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30" t="s">
        <v>227</v>
      </c>
      <c r="AT411" s="230" t="s">
        <v>148</v>
      </c>
      <c r="AU411" s="230" t="s">
        <v>85</v>
      </c>
      <c r="AY411" s="16" t="s">
        <v>146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6" t="s">
        <v>83</v>
      </c>
      <c r="BK411" s="231">
        <f>ROUND(I411*H411,2)</f>
        <v>0</v>
      </c>
      <c r="BL411" s="16" t="s">
        <v>227</v>
      </c>
      <c r="BM411" s="230" t="s">
        <v>787</v>
      </c>
    </row>
    <row r="412" s="13" customFormat="1">
      <c r="A412" s="13"/>
      <c r="B412" s="232"/>
      <c r="C412" s="233"/>
      <c r="D412" s="234" t="s">
        <v>154</v>
      </c>
      <c r="E412" s="235" t="s">
        <v>1</v>
      </c>
      <c r="F412" s="236" t="s">
        <v>788</v>
      </c>
      <c r="G412" s="233"/>
      <c r="H412" s="237">
        <v>84.090000000000003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154</v>
      </c>
      <c r="AU412" s="243" t="s">
        <v>85</v>
      </c>
      <c r="AV412" s="13" t="s">
        <v>85</v>
      </c>
      <c r="AW412" s="13" t="s">
        <v>156</v>
      </c>
      <c r="AX412" s="13" t="s">
        <v>75</v>
      </c>
      <c r="AY412" s="243" t="s">
        <v>146</v>
      </c>
    </row>
    <row r="413" s="2" customFormat="1" ht="37.8" customHeight="1">
      <c r="A413" s="37"/>
      <c r="B413" s="38"/>
      <c r="C413" s="244" t="s">
        <v>789</v>
      </c>
      <c r="D413" s="244" t="s">
        <v>196</v>
      </c>
      <c r="E413" s="245" t="s">
        <v>790</v>
      </c>
      <c r="F413" s="246" t="s">
        <v>791</v>
      </c>
      <c r="G413" s="247" t="s">
        <v>151</v>
      </c>
      <c r="H413" s="248">
        <v>137.53999999999999</v>
      </c>
      <c r="I413" s="249"/>
      <c r="J413" s="250">
        <f>ROUND(I413*H413,2)</f>
        <v>0</v>
      </c>
      <c r="K413" s="251"/>
      <c r="L413" s="252"/>
      <c r="M413" s="253" t="s">
        <v>1</v>
      </c>
      <c r="N413" s="254" t="s">
        <v>40</v>
      </c>
      <c r="O413" s="90"/>
      <c r="P413" s="228">
        <f>O413*H413</f>
        <v>0</v>
      </c>
      <c r="Q413" s="228">
        <v>0.0070000000000000001</v>
      </c>
      <c r="R413" s="228">
        <f>Q413*H413</f>
        <v>0.96277999999999997</v>
      </c>
      <c r="S413" s="228">
        <v>0</v>
      </c>
      <c r="T413" s="229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30" t="s">
        <v>313</v>
      </c>
      <c r="AT413" s="230" t="s">
        <v>196</v>
      </c>
      <c r="AU413" s="230" t="s">
        <v>85</v>
      </c>
      <c r="AY413" s="16" t="s">
        <v>146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6" t="s">
        <v>83</v>
      </c>
      <c r="BK413" s="231">
        <f>ROUND(I413*H413,2)</f>
        <v>0</v>
      </c>
      <c r="BL413" s="16" t="s">
        <v>227</v>
      </c>
      <c r="BM413" s="230" t="s">
        <v>792</v>
      </c>
    </row>
    <row r="414" s="13" customFormat="1">
      <c r="A414" s="13"/>
      <c r="B414" s="232"/>
      <c r="C414" s="233"/>
      <c r="D414" s="234" t="s">
        <v>154</v>
      </c>
      <c r="E414" s="235" t="s">
        <v>1</v>
      </c>
      <c r="F414" s="236" t="s">
        <v>793</v>
      </c>
      <c r="G414" s="233"/>
      <c r="H414" s="237">
        <v>130.99000000000001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154</v>
      </c>
      <c r="AU414" s="243" t="s">
        <v>85</v>
      </c>
      <c r="AV414" s="13" t="s">
        <v>85</v>
      </c>
      <c r="AW414" s="13" t="s">
        <v>156</v>
      </c>
      <c r="AX414" s="13" t="s">
        <v>75</v>
      </c>
      <c r="AY414" s="243" t="s">
        <v>146</v>
      </c>
    </row>
    <row r="415" s="13" customFormat="1">
      <c r="A415" s="13"/>
      <c r="B415" s="232"/>
      <c r="C415" s="233"/>
      <c r="D415" s="234" t="s">
        <v>154</v>
      </c>
      <c r="E415" s="233"/>
      <c r="F415" s="236" t="s">
        <v>794</v>
      </c>
      <c r="G415" s="233"/>
      <c r="H415" s="237">
        <v>137.53999999999999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154</v>
      </c>
      <c r="AU415" s="243" t="s">
        <v>85</v>
      </c>
      <c r="AV415" s="13" t="s">
        <v>85</v>
      </c>
      <c r="AW415" s="13" t="s">
        <v>4</v>
      </c>
      <c r="AX415" s="13" t="s">
        <v>83</v>
      </c>
      <c r="AY415" s="243" t="s">
        <v>146</v>
      </c>
    </row>
    <row r="416" s="2" customFormat="1" ht="49.05" customHeight="1">
      <c r="A416" s="37"/>
      <c r="B416" s="38"/>
      <c r="C416" s="218" t="s">
        <v>795</v>
      </c>
      <c r="D416" s="218" t="s">
        <v>148</v>
      </c>
      <c r="E416" s="219" t="s">
        <v>796</v>
      </c>
      <c r="F416" s="220" t="s">
        <v>797</v>
      </c>
      <c r="G416" s="221" t="s">
        <v>151</v>
      </c>
      <c r="H416" s="222">
        <v>43.649999999999999</v>
      </c>
      <c r="I416" s="223"/>
      <c r="J416" s="224">
        <f>ROUND(I416*H416,2)</f>
        <v>0</v>
      </c>
      <c r="K416" s="225"/>
      <c r="L416" s="43"/>
      <c r="M416" s="226" t="s">
        <v>1</v>
      </c>
      <c r="N416" s="227" t="s">
        <v>40</v>
      </c>
      <c r="O416" s="90"/>
      <c r="P416" s="228">
        <f>O416*H416</f>
        <v>0</v>
      </c>
      <c r="Q416" s="228">
        <v>0.0061199999999999996</v>
      </c>
      <c r="R416" s="228">
        <f>Q416*H416</f>
        <v>0.26713799999999999</v>
      </c>
      <c r="S416" s="228">
        <v>0</v>
      </c>
      <c r="T416" s="229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30" t="s">
        <v>227</v>
      </c>
      <c r="AT416" s="230" t="s">
        <v>148</v>
      </c>
      <c r="AU416" s="230" t="s">
        <v>85</v>
      </c>
      <c r="AY416" s="16" t="s">
        <v>146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6" t="s">
        <v>83</v>
      </c>
      <c r="BK416" s="231">
        <f>ROUND(I416*H416,2)</f>
        <v>0</v>
      </c>
      <c r="BL416" s="16" t="s">
        <v>227</v>
      </c>
      <c r="BM416" s="230" t="s">
        <v>798</v>
      </c>
    </row>
    <row r="417" s="13" customFormat="1">
      <c r="A417" s="13"/>
      <c r="B417" s="232"/>
      <c r="C417" s="233"/>
      <c r="D417" s="234" t="s">
        <v>154</v>
      </c>
      <c r="E417" s="235" t="s">
        <v>1</v>
      </c>
      <c r="F417" s="236" t="s">
        <v>799</v>
      </c>
      <c r="G417" s="233"/>
      <c r="H417" s="237">
        <v>27.012499999999999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154</v>
      </c>
      <c r="AU417" s="243" t="s">
        <v>85</v>
      </c>
      <c r="AV417" s="13" t="s">
        <v>85</v>
      </c>
      <c r="AW417" s="13" t="s">
        <v>156</v>
      </c>
      <c r="AX417" s="13" t="s">
        <v>75</v>
      </c>
      <c r="AY417" s="243" t="s">
        <v>146</v>
      </c>
    </row>
    <row r="418" s="13" customFormat="1">
      <c r="A418" s="13"/>
      <c r="B418" s="232"/>
      <c r="C418" s="233"/>
      <c r="D418" s="234" t="s">
        <v>154</v>
      </c>
      <c r="E418" s="235" t="s">
        <v>1</v>
      </c>
      <c r="F418" s="236" t="s">
        <v>421</v>
      </c>
      <c r="G418" s="233"/>
      <c r="H418" s="237">
        <v>7.7249999999999996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154</v>
      </c>
      <c r="AU418" s="243" t="s">
        <v>85</v>
      </c>
      <c r="AV418" s="13" t="s">
        <v>85</v>
      </c>
      <c r="AW418" s="13" t="s">
        <v>156</v>
      </c>
      <c r="AX418" s="13" t="s">
        <v>75</v>
      </c>
      <c r="AY418" s="243" t="s">
        <v>146</v>
      </c>
    </row>
    <row r="419" s="13" customFormat="1">
      <c r="A419" s="13"/>
      <c r="B419" s="232"/>
      <c r="C419" s="233"/>
      <c r="D419" s="234" t="s">
        <v>154</v>
      </c>
      <c r="E419" s="235" t="s">
        <v>1</v>
      </c>
      <c r="F419" s="236" t="s">
        <v>800</v>
      </c>
      <c r="G419" s="233"/>
      <c r="H419" s="237">
        <v>5.3499999999999996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154</v>
      </c>
      <c r="AU419" s="243" t="s">
        <v>85</v>
      </c>
      <c r="AV419" s="13" t="s">
        <v>85</v>
      </c>
      <c r="AW419" s="13" t="s">
        <v>156</v>
      </c>
      <c r="AX419" s="13" t="s">
        <v>75</v>
      </c>
      <c r="AY419" s="243" t="s">
        <v>146</v>
      </c>
    </row>
    <row r="420" s="13" customFormat="1">
      <c r="A420" s="13"/>
      <c r="B420" s="232"/>
      <c r="C420" s="233"/>
      <c r="D420" s="234" t="s">
        <v>154</v>
      </c>
      <c r="E420" s="235" t="s">
        <v>1</v>
      </c>
      <c r="F420" s="236" t="s">
        <v>801</v>
      </c>
      <c r="G420" s="233"/>
      <c r="H420" s="237">
        <v>3.5625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154</v>
      </c>
      <c r="AU420" s="243" t="s">
        <v>85</v>
      </c>
      <c r="AV420" s="13" t="s">
        <v>85</v>
      </c>
      <c r="AW420" s="13" t="s">
        <v>156</v>
      </c>
      <c r="AX420" s="13" t="s">
        <v>75</v>
      </c>
      <c r="AY420" s="243" t="s">
        <v>146</v>
      </c>
    </row>
    <row r="421" s="2" customFormat="1" ht="24.15" customHeight="1">
      <c r="A421" s="37"/>
      <c r="B421" s="38"/>
      <c r="C421" s="244" t="s">
        <v>802</v>
      </c>
      <c r="D421" s="244" t="s">
        <v>196</v>
      </c>
      <c r="E421" s="245" t="s">
        <v>803</v>
      </c>
      <c r="F421" s="246" t="s">
        <v>804</v>
      </c>
      <c r="G421" s="247" t="s">
        <v>151</v>
      </c>
      <c r="H421" s="248">
        <v>45.832999999999998</v>
      </c>
      <c r="I421" s="249"/>
      <c r="J421" s="250">
        <f>ROUND(I421*H421,2)</f>
        <v>0</v>
      </c>
      <c r="K421" s="251"/>
      <c r="L421" s="252"/>
      <c r="M421" s="253" t="s">
        <v>1</v>
      </c>
      <c r="N421" s="254" t="s">
        <v>40</v>
      </c>
      <c r="O421" s="90"/>
      <c r="P421" s="228">
        <f>O421*H421</f>
        <v>0</v>
      </c>
      <c r="Q421" s="228">
        <v>0.0015</v>
      </c>
      <c r="R421" s="228">
        <f>Q421*H421</f>
        <v>0.068749500000000005</v>
      </c>
      <c r="S421" s="228">
        <v>0</v>
      </c>
      <c r="T421" s="229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30" t="s">
        <v>313</v>
      </c>
      <c r="AT421" s="230" t="s">
        <v>196</v>
      </c>
      <c r="AU421" s="230" t="s">
        <v>85</v>
      </c>
      <c r="AY421" s="16" t="s">
        <v>146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6" t="s">
        <v>83</v>
      </c>
      <c r="BK421" s="231">
        <f>ROUND(I421*H421,2)</f>
        <v>0</v>
      </c>
      <c r="BL421" s="16" t="s">
        <v>227</v>
      </c>
      <c r="BM421" s="230" t="s">
        <v>805</v>
      </c>
    </row>
    <row r="422" s="13" customFormat="1">
      <c r="A422" s="13"/>
      <c r="B422" s="232"/>
      <c r="C422" s="233"/>
      <c r="D422" s="234" t="s">
        <v>154</v>
      </c>
      <c r="E422" s="233"/>
      <c r="F422" s="236" t="s">
        <v>806</v>
      </c>
      <c r="G422" s="233"/>
      <c r="H422" s="237">
        <v>45.832999999999998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154</v>
      </c>
      <c r="AU422" s="243" t="s">
        <v>85</v>
      </c>
      <c r="AV422" s="13" t="s">
        <v>85</v>
      </c>
      <c r="AW422" s="13" t="s">
        <v>4</v>
      </c>
      <c r="AX422" s="13" t="s">
        <v>83</v>
      </c>
      <c r="AY422" s="243" t="s">
        <v>146</v>
      </c>
    </row>
    <row r="423" s="2" customFormat="1" ht="44.25" customHeight="1">
      <c r="A423" s="37"/>
      <c r="B423" s="38"/>
      <c r="C423" s="218" t="s">
        <v>807</v>
      </c>
      <c r="D423" s="218" t="s">
        <v>148</v>
      </c>
      <c r="E423" s="219" t="s">
        <v>808</v>
      </c>
      <c r="F423" s="220" t="s">
        <v>809</v>
      </c>
      <c r="G423" s="221" t="s">
        <v>151</v>
      </c>
      <c r="H423" s="222">
        <v>219.25999999999999</v>
      </c>
      <c r="I423" s="223"/>
      <c r="J423" s="224">
        <f>ROUND(I423*H423,2)</f>
        <v>0</v>
      </c>
      <c r="K423" s="225"/>
      <c r="L423" s="43"/>
      <c r="M423" s="226" t="s">
        <v>1</v>
      </c>
      <c r="N423" s="227" t="s">
        <v>40</v>
      </c>
      <c r="O423" s="90"/>
      <c r="P423" s="228">
        <f>O423*H423</f>
        <v>0</v>
      </c>
      <c r="Q423" s="228">
        <v>1.0000000000000001E-05</v>
      </c>
      <c r="R423" s="228">
        <f>Q423*H423</f>
        <v>0.0021926000000000003</v>
      </c>
      <c r="S423" s="228">
        <v>0</v>
      </c>
      <c r="T423" s="229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30" t="s">
        <v>227</v>
      </c>
      <c r="AT423" s="230" t="s">
        <v>148</v>
      </c>
      <c r="AU423" s="230" t="s">
        <v>85</v>
      </c>
      <c r="AY423" s="16" t="s">
        <v>146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6" t="s">
        <v>83</v>
      </c>
      <c r="BK423" s="231">
        <f>ROUND(I423*H423,2)</f>
        <v>0</v>
      </c>
      <c r="BL423" s="16" t="s">
        <v>227</v>
      </c>
      <c r="BM423" s="230" t="s">
        <v>810</v>
      </c>
    </row>
    <row r="424" s="13" customFormat="1">
      <c r="A424" s="13"/>
      <c r="B424" s="232"/>
      <c r="C424" s="233"/>
      <c r="D424" s="234" t="s">
        <v>154</v>
      </c>
      <c r="E424" s="235" t="s">
        <v>1</v>
      </c>
      <c r="F424" s="236" t="s">
        <v>811</v>
      </c>
      <c r="G424" s="233"/>
      <c r="H424" s="237">
        <v>219.25999999999999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154</v>
      </c>
      <c r="AU424" s="243" t="s">
        <v>85</v>
      </c>
      <c r="AV424" s="13" t="s">
        <v>85</v>
      </c>
      <c r="AW424" s="13" t="s">
        <v>156</v>
      </c>
      <c r="AX424" s="13" t="s">
        <v>75</v>
      </c>
      <c r="AY424" s="243" t="s">
        <v>146</v>
      </c>
    </row>
    <row r="425" s="2" customFormat="1" ht="16.5" customHeight="1">
      <c r="A425" s="37"/>
      <c r="B425" s="38"/>
      <c r="C425" s="244" t="s">
        <v>812</v>
      </c>
      <c r="D425" s="244" t="s">
        <v>196</v>
      </c>
      <c r="E425" s="245" t="s">
        <v>813</v>
      </c>
      <c r="F425" s="246" t="s">
        <v>814</v>
      </c>
      <c r="G425" s="247" t="s">
        <v>151</v>
      </c>
      <c r="H425" s="248">
        <v>255.548</v>
      </c>
      <c r="I425" s="249"/>
      <c r="J425" s="250">
        <f>ROUND(I425*H425,2)</f>
        <v>0</v>
      </c>
      <c r="K425" s="251"/>
      <c r="L425" s="252"/>
      <c r="M425" s="253" t="s">
        <v>1</v>
      </c>
      <c r="N425" s="254" t="s">
        <v>40</v>
      </c>
      <c r="O425" s="90"/>
      <c r="P425" s="228">
        <f>O425*H425</f>
        <v>0</v>
      </c>
      <c r="Q425" s="228">
        <v>0.00040000000000000002</v>
      </c>
      <c r="R425" s="228">
        <f>Q425*H425</f>
        <v>0.10221920000000001</v>
      </c>
      <c r="S425" s="228">
        <v>0</v>
      </c>
      <c r="T425" s="229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0" t="s">
        <v>313</v>
      </c>
      <c r="AT425" s="230" t="s">
        <v>196</v>
      </c>
      <c r="AU425" s="230" t="s">
        <v>85</v>
      </c>
      <c r="AY425" s="16" t="s">
        <v>146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6" t="s">
        <v>83</v>
      </c>
      <c r="BK425" s="231">
        <f>ROUND(I425*H425,2)</f>
        <v>0</v>
      </c>
      <c r="BL425" s="16" t="s">
        <v>227</v>
      </c>
      <c r="BM425" s="230" t="s">
        <v>815</v>
      </c>
    </row>
    <row r="426" s="13" customFormat="1">
      <c r="A426" s="13"/>
      <c r="B426" s="232"/>
      <c r="C426" s="233"/>
      <c r="D426" s="234" t="s">
        <v>154</v>
      </c>
      <c r="E426" s="233"/>
      <c r="F426" s="236" t="s">
        <v>816</v>
      </c>
      <c r="G426" s="233"/>
      <c r="H426" s="237">
        <v>255.548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154</v>
      </c>
      <c r="AU426" s="243" t="s">
        <v>85</v>
      </c>
      <c r="AV426" s="13" t="s">
        <v>85</v>
      </c>
      <c r="AW426" s="13" t="s">
        <v>4</v>
      </c>
      <c r="AX426" s="13" t="s">
        <v>83</v>
      </c>
      <c r="AY426" s="243" t="s">
        <v>146</v>
      </c>
    </row>
    <row r="427" s="2" customFormat="1" ht="55.5" customHeight="1">
      <c r="A427" s="37"/>
      <c r="B427" s="38"/>
      <c r="C427" s="218" t="s">
        <v>817</v>
      </c>
      <c r="D427" s="218" t="s">
        <v>148</v>
      </c>
      <c r="E427" s="219" t="s">
        <v>818</v>
      </c>
      <c r="F427" s="220" t="s">
        <v>819</v>
      </c>
      <c r="G427" s="221" t="s">
        <v>184</v>
      </c>
      <c r="H427" s="222">
        <v>2.4060000000000001</v>
      </c>
      <c r="I427" s="223"/>
      <c r="J427" s="224">
        <f>ROUND(I427*H427,2)</f>
        <v>0</v>
      </c>
      <c r="K427" s="225"/>
      <c r="L427" s="43"/>
      <c r="M427" s="226" t="s">
        <v>1</v>
      </c>
      <c r="N427" s="227" t="s">
        <v>40</v>
      </c>
      <c r="O427" s="90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30" t="s">
        <v>227</v>
      </c>
      <c r="AT427" s="230" t="s">
        <v>148</v>
      </c>
      <c r="AU427" s="230" t="s">
        <v>85</v>
      </c>
      <c r="AY427" s="16" t="s">
        <v>146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6" t="s">
        <v>83</v>
      </c>
      <c r="BK427" s="231">
        <f>ROUND(I427*H427,2)</f>
        <v>0</v>
      </c>
      <c r="BL427" s="16" t="s">
        <v>227</v>
      </c>
      <c r="BM427" s="230" t="s">
        <v>820</v>
      </c>
    </row>
    <row r="428" s="12" customFormat="1" ht="22.8" customHeight="1">
      <c r="A428" s="12"/>
      <c r="B428" s="202"/>
      <c r="C428" s="203"/>
      <c r="D428" s="204" t="s">
        <v>74</v>
      </c>
      <c r="E428" s="216" t="s">
        <v>821</v>
      </c>
      <c r="F428" s="216" t="s">
        <v>822</v>
      </c>
      <c r="G428" s="203"/>
      <c r="H428" s="203"/>
      <c r="I428" s="206"/>
      <c r="J428" s="217">
        <f>BK428</f>
        <v>0</v>
      </c>
      <c r="K428" s="203"/>
      <c r="L428" s="208"/>
      <c r="M428" s="209"/>
      <c r="N428" s="210"/>
      <c r="O428" s="210"/>
      <c r="P428" s="211">
        <f>SUM(P429:P441)</f>
        <v>0</v>
      </c>
      <c r="Q428" s="210"/>
      <c r="R428" s="211">
        <f>SUM(R429:R441)</f>
        <v>3.6917731800000002</v>
      </c>
      <c r="S428" s="210"/>
      <c r="T428" s="212">
        <f>SUM(T429:T441)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3" t="s">
        <v>85</v>
      </c>
      <c r="AT428" s="214" t="s">
        <v>74</v>
      </c>
      <c r="AU428" s="214" t="s">
        <v>83</v>
      </c>
      <c r="AY428" s="213" t="s">
        <v>146</v>
      </c>
      <c r="BK428" s="215">
        <f>SUM(BK429:BK441)</f>
        <v>0</v>
      </c>
    </row>
    <row r="429" s="2" customFormat="1" ht="24.15" customHeight="1">
      <c r="A429" s="37"/>
      <c r="B429" s="38"/>
      <c r="C429" s="218" t="s">
        <v>823</v>
      </c>
      <c r="D429" s="218" t="s">
        <v>148</v>
      </c>
      <c r="E429" s="219" t="s">
        <v>824</v>
      </c>
      <c r="F429" s="220" t="s">
        <v>825</v>
      </c>
      <c r="G429" s="221" t="s">
        <v>151</v>
      </c>
      <c r="H429" s="222">
        <v>172.05799999999999</v>
      </c>
      <c r="I429" s="223"/>
      <c r="J429" s="224">
        <f>ROUND(I429*H429,2)</f>
        <v>0</v>
      </c>
      <c r="K429" s="225"/>
      <c r="L429" s="43"/>
      <c r="M429" s="226" t="s">
        <v>1</v>
      </c>
      <c r="N429" s="227" t="s">
        <v>40</v>
      </c>
      <c r="O429" s="90"/>
      <c r="P429" s="228">
        <f>O429*H429</f>
        <v>0</v>
      </c>
      <c r="Q429" s="228">
        <v>0.00036000000000000002</v>
      </c>
      <c r="R429" s="228">
        <f>Q429*H429</f>
        <v>0.061940880000000004</v>
      </c>
      <c r="S429" s="228">
        <v>0</v>
      </c>
      <c r="T429" s="229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30" t="s">
        <v>227</v>
      </c>
      <c r="AT429" s="230" t="s">
        <v>148</v>
      </c>
      <c r="AU429" s="230" t="s">
        <v>85</v>
      </c>
      <c r="AY429" s="16" t="s">
        <v>146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6" t="s">
        <v>83</v>
      </c>
      <c r="BK429" s="231">
        <f>ROUND(I429*H429,2)</f>
        <v>0</v>
      </c>
      <c r="BL429" s="16" t="s">
        <v>227</v>
      </c>
      <c r="BM429" s="230" t="s">
        <v>826</v>
      </c>
    </row>
    <row r="430" s="13" customFormat="1">
      <c r="A430" s="13"/>
      <c r="B430" s="232"/>
      <c r="C430" s="233"/>
      <c r="D430" s="234" t="s">
        <v>154</v>
      </c>
      <c r="E430" s="235" t="s">
        <v>1</v>
      </c>
      <c r="F430" s="236" t="s">
        <v>827</v>
      </c>
      <c r="G430" s="233"/>
      <c r="H430" s="237">
        <v>172.05750000000001</v>
      </c>
      <c r="I430" s="238"/>
      <c r="J430" s="233"/>
      <c r="K430" s="233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154</v>
      </c>
      <c r="AU430" s="243" t="s">
        <v>85</v>
      </c>
      <c r="AV430" s="13" t="s">
        <v>85</v>
      </c>
      <c r="AW430" s="13" t="s">
        <v>156</v>
      </c>
      <c r="AX430" s="13" t="s">
        <v>75</v>
      </c>
      <c r="AY430" s="243" t="s">
        <v>146</v>
      </c>
    </row>
    <row r="431" s="2" customFormat="1" ht="21.75" customHeight="1">
      <c r="A431" s="37"/>
      <c r="B431" s="38"/>
      <c r="C431" s="244" t="s">
        <v>828</v>
      </c>
      <c r="D431" s="244" t="s">
        <v>196</v>
      </c>
      <c r="E431" s="245" t="s">
        <v>829</v>
      </c>
      <c r="F431" s="246" t="s">
        <v>830</v>
      </c>
      <c r="G431" s="247" t="s">
        <v>151</v>
      </c>
      <c r="H431" s="248">
        <v>185.82300000000001</v>
      </c>
      <c r="I431" s="249"/>
      <c r="J431" s="250">
        <f>ROUND(I431*H431,2)</f>
        <v>0</v>
      </c>
      <c r="K431" s="251"/>
      <c r="L431" s="252"/>
      <c r="M431" s="253" t="s">
        <v>1</v>
      </c>
      <c r="N431" s="254" t="s">
        <v>40</v>
      </c>
      <c r="O431" s="90"/>
      <c r="P431" s="228">
        <f>O431*H431</f>
        <v>0</v>
      </c>
      <c r="Q431" s="228">
        <v>0.010500000000000001</v>
      </c>
      <c r="R431" s="228">
        <f>Q431*H431</f>
        <v>1.9511415000000003</v>
      </c>
      <c r="S431" s="228">
        <v>0</v>
      </c>
      <c r="T431" s="229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30" t="s">
        <v>313</v>
      </c>
      <c r="AT431" s="230" t="s">
        <v>196</v>
      </c>
      <c r="AU431" s="230" t="s">
        <v>85</v>
      </c>
      <c r="AY431" s="16" t="s">
        <v>146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6" t="s">
        <v>83</v>
      </c>
      <c r="BK431" s="231">
        <f>ROUND(I431*H431,2)</f>
        <v>0</v>
      </c>
      <c r="BL431" s="16" t="s">
        <v>227</v>
      </c>
      <c r="BM431" s="230" t="s">
        <v>831</v>
      </c>
    </row>
    <row r="432" s="13" customFormat="1">
      <c r="A432" s="13"/>
      <c r="B432" s="232"/>
      <c r="C432" s="233"/>
      <c r="D432" s="234" t="s">
        <v>154</v>
      </c>
      <c r="E432" s="233"/>
      <c r="F432" s="236" t="s">
        <v>832</v>
      </c>
      <c r="G432" s="233"/>
      <c r="H432" s="237">
        <v>185.82300000000001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154</v>
      </c>
      <c r="AU432" s="243" t="s">
        <v>85</v>
      </c>
      <c r="AV432" s="13" t="s">
        <v>85</v>
      </c>
      <c r="AW432" s="13" t="s">
        <v>4</v>
      </c>
      <c r="AX432" s="13" t="s">
        <v>83</v>
      </c>
      <c r="AY432" s="243" t="s">
        <v>146</v>
      </c>
    </row>
    <row r="433" s="2" customFormat="1" ht="21.75" customHeight="1">
      <c r="A433" s="37"/>
      <c r="B433" s="38"/>
      <c r="C433" s="218" t="s">
        <v>833</v>
      </c>
      <c r="D433" s="218" t="s">
        <v>148</v>
      </c>
      <c r="E433" s="219" t="s">
        <v>834</v>
      </c>
      <c r="F433" s="220" t="s">
        <v>835</v>
      </c>
      <c r="G433" s="221" t="s">
        <v>295</v>
      </c>
      <c r="H433" s="222">
        <v>351.32299999999998</v>
      </c>
      <c r="I433" s="223"/>
      <c r="J433" s="224">
        <f>ROUND(I433*H433,2)</f>
        <v>0</v>
      </c>
      <c r="K433" s="225"/>
      <c r="L433" s="43"/>
      <c r="M433" s="226" t="s">
        <v>1</v>
      </c>
      <c r="N433" s="227" t="s">
        <v>40</v>
      </c>
      <c r="O433" s="90"/>
      <c r="P433" s="228">
        <f>O433*H433</f>
        <v>0</v>
      </c>
      <c r="Q433" s="228">
        <v>3.0000000000000001E-05</v>
      </c>
      <c r="R433" s="228">
        <f>Q433*H433</f>
        <v>0.010539689999999999</v>
      </c>
      <c r="S433" s="228">
        <v>0</v>
      </c>
      <c r="T433" s="229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30" t="s">
        <v>227</v>
      </c>
      <c r="AT433" s="230" t="s">
        <v>148</v>
      </c>
      <c r="AU433" s="230" t="s">
        <v>85</v>
      </c>
      <c r="AY433" s="16" t="s">
        <v>146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6" t="s">
        <v>83</v>
      </c>
      <c r="BK433" s="231">
        <f>ROUND(I433*H433,2)</f>
        <v>0</v>
      </c>
      <c r="BL433" s="16" t="s">
        <v>227</v>
      </c>
      <c r="BM433" s="230" t="s">
        <v>836</v>
      </c>
    </row>
    <row r="434" s="13" customFormat="1">
      <c r="A434" s="13"/>
      <c r="B434" s="232"/>
      <c r="C434" s="233"/>
      <c r="D434" s="234" t="s">
        <v>154</v>
      </c>
      <c r="E434" s="235" t="s">
        <v>1</v>
      </c>
      <c r="F434" s="236" t="s">
        <v>837</v>
      </c>
      <c r="G434" s="233"/>
      <c r="H434" s="237">
        <v>351.32299999999998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154</v>
      </c>
      <c r="AU434" s="243" t="s">
        <v>85</v>
      </c>
      <c r="AV434" s="13" t="s">
        <v>85</v>
      </c>
      <c r="AW434" s="13" t="s">
        <v>156</v>
      </c>
      <c r="AX434" s="13" t="s">
        <v>75</v>
      </c>
      <c r="AY434" s="243" t="s">
        <v>146</v>
      </c>
    </row>
    <row r="435" s="2" customFormat="1" ht="21.75" customHeight="1">
      <c r="A435" s="37"/>
      <c r="B435" s="38"/>
      <c r="C435" s="244" t="s">
        <v>838</v>
      </c>
      <c r="D435" s="244" t="s">
        <v>196</v>
      </c>
      <c r="E435" s="245" t="s">
        <v>839</v>
      </c>
      <c r="F435" s="246" t="s">
        <v>840</v>
      </c>
      <c r="G435" s="247" t="s">
        <v>295</v>
      </c>
      <c r="H435" s="248">
        <v>368.88900000000001</v>
      </c>
      <c r="I435" s="249"/>
      <c r="J435" s="250">
        <f>ROUND(I435*H435,2)</f>
        <v>0</v>
      </c>
      <c r="K435" s="251"/>
      <c r="L435" s="252"/>
      <c r="M435" s="253" t="s">
        <v>1</v>
      </c>
      <c r="N435" s="254" t="s">
        <v>40</v>
      </c>
      <c r="O435" s="90"/>
      <c r="P435" s="228">
        <f>O435*H435</f>
        <v>0</v>
      </c>
      <c r="Q435" s="228">
        <v>0.00054000000000000001</v>
      </c>
      <c r="R435" s="228">
        <f>Q435*H435</f>
        <v>0.19920006000000001</v>
      </c>
      <c r="S435" s="228">
        <v>0</v>
      </c>
      <c r="T435" s="229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30" t="s">
        <v>313</v>
      </c>
      <c r="AT435" s="230" t="s">
        <v>196</v>
      </c>
      <c r="AU435" s="230" t="s">
        <v>85</v>
      </c>
      <c r="AY435" s="16" t="s">
        <v>146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6" t="s">
        <v>83</v>
      </c>
      <c r="BK435" s="231">
        <f>ROUND(I435*H435,2)</f>
        <v>0</v>
      </c>
      <c r="BL435" s="16" t="s">
        <v>227</v>
      </c>
      <c r="BM435" s="230" t="s">
        <v>841</v>
      </c>
    </row>
    <row r="436" s="13" customFormat="1">
      <c r="A436" s="13"/>
      <c r="B436" s="232"/>
      <c r="C436" s="233"/>
      <c r="D436" s="234" t="s">
        <v>154</v>
      </c>
      <c r="E436" s="233"/>
      <c r="F436" s="236" t="s">
        <v>842</v>
      </c>
      <c r="G436" s="233"/>
      <c r="H436" s="237">
        <v>368.88900000000001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154</v>
      </c>
      <c r="AU436" s="243" t="s">
        <v>85</v>
      </c>
      <c r="AV436" s="13" t="s">
        <v>85</v>
      </c>
      <c r="AW436" s="13" t="s">
        <v>4</v>
      </c>
      <c r="AX436" s="13" t="s">
        <v>83</v>
      </c>
      <c r="AY436" s="243" t="s">
        <v>146</v>
      </c>
    </row>
    <row r="437" s="2" customFormat="1" ht="44.25" customHeight="1">
      <c r="A437" s="37"/>
      <c r="B437" s="38"/>
      <c r="C437" s="218" t="s">
        <v>843</v>
      </c>
      <c r="D437" s="218" t="s">
        <v>148</v>
      </c>
      <c r="E437" s="219" t="s">
        <v>844</v>
      </c>
      <c r="F437" s="220" t="s">
        <v>845</v>
      </c>
      <c r="G437" s="221" t="s">
        <v>151</v>
      </c>
      <c r="H437" s="222">
        <v>78.215000000000003</v>
      </c>
      <c r="I437" s="223"/>
      <c r="J437" s="224">
        <f>ROUND(I437*H437,2)</f>
        <v>0</v>
      </c>
      <c r="K437" s="225"/>
      <c r="L437" s="43"/>
      <c r="M437" s="226" t="s">
        <v>1</v>
      </c>
      <c r="N437" s="227" t="s">
        <v>40</v>
      </c>
      <c r="O437" s="90"/>
      <c r="P437" s="228">
        <f>O437*H437</f>
        <v>0</v>
      </c>
      <c r="Q437" s="228">
        <v>0.00023000000000000001</v>
      </c>
      <c r="R437" s="228">
        <f>Q437*H437</f>
        <v>0.017989450000000001</v>
      </c>
      <c r="S437" s="228">
        <v>0</v>
      </c>
      <c r="T437" s="229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30" t="s">
        <v>227</v>
      </c>
      <c r="AT437" s="230" t="s">
        <v>148</v>
      </c>
      <c r="AU437" s="230" t="s">
        <v>85</v>
      </c>
      <c r="AY437" s="16" t="s">
        <v>146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6" t="s">
        <v>83</v>
      </c>
      <c r="BK437" s="231">
        <f>ROUND(I437*H437,2)</f>
        <v>0</v>
      </c>
      <c r="BL437" s="16" t="s">
        <v>227</v>
      </c>
      <c r="BM437" s="230" t="s">
        <v>846</v>
      </c>
    </row>
    <row r="438" s="13" customFormat="1">
      <c r="A438" s="13"/>
      <c r="B438" s="232"/>
      <c r="C438" s="233"/>
      <c r="D438" s="234" t="s">
        <v>154</v>
      </c>
      <c r="E438" s="235" t="s">
        <v>1</v>
      </c>
      <c r="F438" s="236" t="s">
        <v>847</v>
      </c>
      <c r="G438" s="233"/>
      <c r="H438" s="237">
        <v>78.215000000000003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154</v>
      </c>
      <c r="AU438" s="243" t="s">
        <v>85</v>
      </c>
      <c r="AV438" s="13" t="s">
        <v>85</v>
      </c>
      <c r="AW438" s="13" t="s">
        <v>156</v>
      </c>
      <c r="AX438" s="13" t="s">
        <v>75</v>
      </c>
      <c r="AY438" s="243" t="s">
        <v>146</v>
      </c>
    </row>
    <row r="439" s="2" customFormat="1" ht="24.15" customHeight="1">
      <c r="A439" s="37"/>
      <c r="B439" s="38"/>
      <c r="C439" s="244" t="s">
        <v>848</v>
      </c>
      <c r="D439" s="244" t="s">
        <v>196</v>
      </c>
      <c r="E439" s="245" t="s">
        <v>849</v>
      </c>
      <c r="F439" s="246" t="s">
        <v>850</v>
      </c>
      <c r="G439" s="247" t="s">
        <v>151</v>
      </c>
      <c r="H439" s="248">
        <v>82.441000000000002</v>
      </c>
      <c r="I439" s="249"/>
      <c r="J439" s="250">
        <f>ROUND(I439*H439,2)</f>
        <v>0</v>
      </c>
      <c r="K439" s="251"/>
      <c r="L439" s="252"/>
      <c r="M439" s="253" t="s">
        <v>1</v>
      </c>
      <c r="N439" s="254" t="s">
        <v>40</v>
      </c>
      <c r="O439" s="90"/>
      <c r="P439" s="228">
        <f>O439*H439</f>
        <v>0</v>
      </c>
      <c r="Q439" s="228">
        <v>0.017600000000000001</v>
      </c>
      <c r="R439" s="228">
        <f>Q439*H439</f>
        <v>1.4509616000000001</v>
      </c>
      <c r="S439" s="228">
        <v>0</v>
      </c>
      <c r="T439" s="229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30" t="s">
        <v>313</v>
      </c>
      <c r="AT439" s="230" t="s">
        <v>196</v>
      </c>
      <c r="AU439" s="230" t="s">
        <v>85</v>
      </c>
      <c r="AY439" s="16" t="s">
        <v>146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6" t="s">
        <v>83</v>
      </c>
      <c r="BK439" s="231">
        <f>ROUND(I439*H439,2)</f>
        <v>0</v>
      </c>
      <c r="BL439" s="16" t="s">
        <v>227</v>
      </c>
      <c r="BM439" s="230" t="s">
        <v>851</v>
      </c>
    </row>
    <row r="440" s="13" customFormat="1">
      <c r="A440" s="13"/>
      <c r="B440" s="232"/>
      <c r="C440" s="233"/>
      <c r="D440" s="234" t="s">
        <v>154</v>
      </c>
      <c r="E440" s="233"/>
      <c r="F440" s="236" t="s">
        <v>852</v>
      </c>
      <c r="G440" s="233"/>
      <c r="H440" s="237">
        <v>82.441000000000002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154</v>
      </c>
      <c r="AU440" s="243" t="s">
        <v>85</v>
      </c>
      <c r="AV440" s="13" t="s">
        <v>85</v>
      </c>
      <c r="AW440" s="13" t="s">
        <v>4</v>
      </c>
      <c r="AX440" s="13" t="s">
        <v>83</v>
      </c>
      <c r="AY440" s="243" t="s">
        <v>146</v>
      </c>
    </row>
    <row r="441" s="2" customFormat="1" ht="55.5" customHeight="1">
      <c r="A441" s="37"/>
      <c r="B441" s="38"/>
      <c r="C441" s="218" t="s">
        <v>853</v>
      </c>
      <c r="D441" s="218" t="s">
        <v>148</v>
      </c>
      <c r="E441" s="219" t="s">
        <v>854</v>
      </c>
      <c r="F441" s="220" t="s">
        <v>855</v>
      </c>
      <c r="G441" s="221" t="s">
        <v>184</v>
      </c>
      <c r="H441" s="222">
        <v>3.6920000000000002</v>
      </c>
      <c r="I441" s="223"/>
      <c r="J441" s="224">
        <f>ROUND(I441*H441,2)</f>
        <v>0</v>
      </c>
      <c r="K441" s="225"/>
      <c r="L441" s="43"/>
      <c r="M441" s="226" t="s">
        <v>1</v>
      </c>
      <c r="N441" s="227" t="s">
        <v>40</v>
      </c>
      <c r="O441" s="90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30" t="s">
        <v>227</v>
      </c>
      <c r="AT441" s="230" t="s">
        <v>148</v>
      </c>
      <c r="AU441" s="230" t="s">
        <v>85</v>
      </c>
      <c r="AY441" s="16" t="s">
        <v>146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6" t="s">
        <v>83</v>
      </c>
      <c r="BK441" s="231">
        <f>ROUND(I441*H441,2)</f>
        <v>0</v>
      </c>
      <c r="BL441" s="16" t="s">
        <v>227</v>
      </c>
      <c r="BM441" s="230" t="s">
        <v>856</v>
      </c>
    </row>
    <row r="442" s="12" customFormat="1" ht="22.8" customHeight="1">
      <c r="A442" s="12"/>
      <c r="B442" s="202"/>
      <c r="C442" s="203"/>
      <c r="D442" s="204" t="s">
        <v>74</v>
      </c>
      <c r="E442" s="216" t="s">
        <v>857</v>
      </c>
      <c r="F442" s="216" t="s">
        <v>858</v>
      </c>
      <c r="G442" s="203"/>
      <c r="H442" s="203"/>
      <c r="I442" s="206"/>
      <c r="J442" s="217">
        <f>BK442</f>
        <v>0</v>
      </c>
      <c r="K442" s="203"/>
      <c r="L442" s="208"/>
      <c r="M442" s="209"/>
      <c r="N442" s="210"/>
      <c r="O442" s="210"/>
      <c r="P442" s="211">
        <f>SUM(P443:P453)</f>
        <v>0</v>
      </c>
      <c r="Q442" s="210"/>
      <c r="R442" s="211">
        <f>SUM(R443:R453)</f>
        <v>0.038200000000000005</v>
      </c>
      <c r="S442" s="210"/>
      <c r="T442" s="212">
        <f>SUM(T443:T453)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3" t="s">
        <v>85</v>
      </c>
      <c r="AT442" s="214" t="s">
        <v>74</v>
      </c>
      <c r="AU442" s="214" t="s">
        <v>83</v>
      </c>
      <c r="AY442" s="213" t="s">
        <v>146</v>
      </c>
      <c r="BK442" s="215">
        <f>SUM(BK443:BK453)</f>
        <v>0</v>
      </c>
    </row>
    <row r="443" s="2" customFormat="1" ht="24.15" customHeight="1">
      <c r="A443" s="37"/>
      <c r="B443" s="38"/>
      <c r="C443" s="218" t="s">
        <v>859</v>
      </c>
      <c r="D443" s="218" t="s">
        <v>148</v>
      </c>
      <c r="E443" s="219" t="s">
        <v>860</v>
      </c>
      <c r="F443" s="220" t="s">
        <v>861</v>
      </c>
      <c r="G443" s="221" t="s">
        <v>340</v>
      </c>
      <c r="H443" s="222">
        <v>2</v>
      </c>
      <c r="I443" s="223"/>
      <c r="J443" s="224">
        <f>ROUND(I443*H443,2)</f>
        <v>0</v>
      </c>
      <c r="K443" s="225"/>
      <c r="L443" s="43"/>
      <c r="M443" s="226" t="s">
        <v>1</v>
      </c>
      <c r="N443" s="227" t="s">
        <v>40</v>
      </c>
      <c r="O443" s="90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30" t="s">
        <v>227</v>
      </c>
      <c r="AT443" s="230" t="s">
        <v>148</v>
      </c>
      <c r="AU443" s="230" t="s">
        <v>85</v>
      </c>
      <c r="AY443" s="16" t="s">
        <v>146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6" t="s">
        <v>83</v>
      </c>
      <c r="BK443" s="231">
        <f>ROUND(I443*H443,2)</f>
        <v>0</v>
      </c>
      <c r="BL443" s="16" t="s">
        <v>227</v>
      </c>
      <c r="BM443" s="230" t="s">
        <v>862</v>
      </c>
    </row>
    <row r="444" s="13" customFormat="1">
      <c r="A444" s="13"/>
      <c r="B444" s="232"/>
      <c r="C444" s="233"/>
      <c r="D444" s="234" t="s">
        <v>154</v>
      </c>
      <c r="E444" s="235" t="s">
        <v>1</v>
      </c>
      <c r="F444" s="236" t="s">
        <v>863</v>
      </c>
      <c r="G444" s="233"/>
      <c r="H444" s="237">
        <v>2</v>
      </c>
      <c r="I444" s="238"/>
      <c r="J444" s="233"/>
      <c r="K444" s="233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154</v>
      </c>
      <c r="AU444" s="243" t="s">
        <v>85</v>
      </c>
      <c r="AV444" s="13" t="s">
        <v>85</v>
      </c>
      <c r="AW444" s="13" t="s">
        <v>156</v>
      </c>
      <c r="AX444" s="13" t="s">
        <v>75</v>
      </c>
      <c r="AY444" s="243" t="s">
        <v>146</v>
      </c>
    </row>
    <row r="445" s="2" customFormat="1" ht="21.75" customHeight="1">
      <c r="A445" s="37"/>
      <c r="B445" s="38"/>
      <c r="C445" s="244" t="s">
        <v>864</v>
      </c>
      <c r="D445" s="244" t="s">
        <v>196</v>
      </c>
      <c r="E445" s="245" t="s">
        <v>865</v>
      </c>
      <c r="F445" s="246" t="s">
        <v>866</v>
      </c>
      <c r="G445" s="247" t="s">
        <v>340</v>
      </c>
      <c r="H445" s="248">
        <v>2</v>
      </c>
      <c r="I445" s="249"/>
      <c r="J445" s="250">
        <f>ROUND(I445*H445,2)</f>
        <v>0</v>
      </c>
      <c r="K445" s="251"/>
      <c r="L445" s="252"/>
      <c r="M445" s="253" t="s">
        <v>1</v>
      </c>
      <c r="N445" s="254" t="s">
        <v>40</v>
      </c>
      <c r="O445" s="90"/>
      <c r="P445" s="228">
        <f>O445*H445</f>
        <v>0</v>
      </c>
      <c r="Q445" s="228">
        <v>0.00020000000000000001</v>
      </c>
      <c r="R445" s="228">
        <f>Q445*H445</f>
        <v>0.00040000000000000002</v>
      </c>
      <c r="S445" s="228">
        <v>0</v>
      </c>
      <c r="T445" s="229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30" t="s">
        <v>313</v>
      </c>
      <c r="AT445" s="230" t="s">
        <v>196</v>
      </c>
      <c r="AU445" s="230" t="s">
        <v>85</v>
      </c>
      <c r="AY445" s="16" t="s">
        <v>146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6" t="s">
        <v>83</v>
      </c>
      <c r="BK445" s="231">
        <f>ROUND(I445*H445,2)</f>
        <v>0</v>
      </c>
      <c r="BL445" s="16" t="s">
        <v>227</v>
      </c>
      <c r="BM445" s="230" t="s">
        <v>867</v>
      </c>
    </row>
    <row r="446" s="2" customFormat="1" ht="24.15" customHeight="1">
      <c r="A446" s="37"/>
      <c r="B446" s="38"/>
      <c r="C446" s="218" t="s">
        <v>868</v>
      </c>
      <c r="D446" s="218" t="s">
        <v>148</v>
      </c>
      <c r="E446" s="219" t="s">
        <v>869</v>
      </c>
      <c r="F446" s="220" t="s">
        <v>870</v>
      </c>
      <c r="G446" s="221" t="s">
        <v>340</v>
      </c>
      <c r="H446" s="222">
        <v>2</v>
      </c>
      <c r="I446" s="223"/>
      <c r="J446" s="224">
        <f>ROUND(I446*H446,2)</f>
        <v>0</v>
      </c>
      <c r="K446" s="225"/>
      <c r="L446" s="43"/>
      <c r="M446" s="226" t="s">
        <v>1</v>
      </c>
      <c r="N446" s="227" t="s">
        <v>40</v>
      </c>
      <c r="O446" s="90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30" t="s">
        <v>227</v>
      </c>
      <c r="AT446" s="230" t="s">
        <v>148</v>
      </c>
      <c r="AU446" s="230" t="s">
        <v>85</v>
      </c>
      <c r="AY446" s="16" t="s">
        <v>146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6" t="s">
        <v>83</v>
      </c>
      <c r="BK446" s="231">
        <f>ROUND(I446*H446,2)</f>
        <v>0</v>
      </c>
      <c r="BL446" s="16" t="s">
        <v>227</v>
      </c>
      <c r="BM446" s="230" t="s">
        <v>871</v>
      </c>
    </row>
    <row r="447" s="13" customFormat="1">
      <c r="A447" s="13"/>
      <c r="B447" s="232"/>
      <c r="C447" s="233"/>
      <c r="D447" s="234" t="s">
        <v>154</v>
      </c>
      <c r="E447" s="235" t="s">
        <v>1</v>
      </c>
      <c r="F447" s="236" t="s">
        <v>872</v>
      </c>
      <c r="G447" s="233"/>
      <c r="H447" s="237">
        <v>2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154</v>
      </c>
      <c r="AU447" s="243" t="s">
        <v>85</v>
      </c>
      <c r="AV447" s="13" t="s">
        <v>85</v>
      </c>
      <c r="AW447" s="13" t="s">
        <v>156</v>
      </c>
      <c r="AX447" s="13" t="s">
        <v>75</v>
      </c>
      <c r="AY447" s="243" t="s">
        <v>146</v>
      </c>
    </row>
    <row r="448" s="2" customFormat="1" ht="24.15" customHeight="1">
      <c r="A448" s="37"/>
      <c r="B448" s="38"/>
      <c r="C448" s="244" t="s">
        <v>873</v>
      </c>
      <c r="D448" s="244" t="s">
        <v>196</v>
      </c>
      <c r="E448" s="245" t="s">
        <v>874</v>
      </c>
      <c r="F448" s="246" t="s">
        <v>875</v>
      </c>
      <c r="G448" s="247" t="s">
        <v>340</v>
      </c>
      <c r="H448" s="248">
        <v>2</v>
      </c>
      <c r="I448" s="249"/>
      <c r="J448" s="250">
        <f>ROUND(I448*H448,2)</f>
        <v>0</v>
      </c>
      <c r="K448" s="251"/>
      <c r="L448" s="252"/>
      <c r="M448" s="253" t="s">
        <v>1</v>
      </c>
      <c r="N448" s="254" t="s">
        <v>40</v>
      </c>
      <c r="O448" s="90"/>
      <c r="P448" s="228">
        <f>O448*H448</f>
        <v>0</v>
      </c>
      <c r="Q448" s="228">
        <v>0.0011000000000000001</v>
      </c>
      <c r="R448" s="228">
        <f>Q448*H448</f>
        <v>0.0022000000000000001</v>
      </c>
      <c r="S448" s="228">
        <v>0</v>
      </c>
      <c r="T448" s="229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30" t="s">
        <v>313</v>
      </c>
      <c r="AT448" s="230" t="s">
        <v>196</v>
      </c>
      <c r="AU448" s="230" t="s">
        <v>85</v>
      </c>
      <c r="AY448" s="16" t="s">
        <v>146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6" t="s">
        <v>83</v>
      </c>
      <c r="BK448" s="231">
        <f>ROUND(I448*H448,2)</f>
        <v>0</v>
      </c>
      <c r="BL448" s="16" t="s">
        <v>227</v>
      </c>
      <c r="BM448" s="230" t="s">
        <v>876</v>
      </c>
    </row>
    <row r="449" s="2" customFormat="1" ht="37.8" customHeight="1">
      <c r="A449" s="37"/>
      <c r="B449" s="38"/>
      <c r="C449" s="218" t="s">
        <v>877</v>
      </c>
      <c r="D449" s="218" t="s">
        <v>148</v>
      </c>
      <c r="E449" s="219" t="s">
        <v>878</v>
      </c>
      <c r="F449" s="220" t="s">
        <v>879</v>
      </c>
      <c r="G449" s="221" t="s">
        <v>295</v>
      </c>
      <c r="H449" s="222">
        <v>2.5</v>
      </c>
      <c r="I449" s="223"/>
      <c r="J449" s="224">
        <f>ROUND(I449*H449,2)</f>
        <v>0</v>
      </c>
      <c r="K449" s="225"/>
      <c r="L449" s="43"/>
      <c r="M449" s="226" t="s">
        <v>1</v>
      </c>
      <c r="N449" s="227" t="s">
        <v>40</v>
      </c>
      <c r="O449" s="90"/>
      <c r="P449" s="228">
        <f>O449*H449</f>
        <v>0</v>
      </c>
      <c r="Q449" s="228">
        <v>0.0034399999999999999</v>
      </c>
      <c r="R449" s="228">
        <f>Q449*H449</f>
        <v>0.0086</v>
      </c>
      <c r="S449" s="228">
        <v>0</v>
      </c>
      <c r="T449" s="229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30" t="s">
        <v>227</v>
      </c>
      <c r="AT449" s="230" t="s">
        <v>148</v>
      </c>
      <c r="AU449" s="230" t="s">
        <v>85</v>
      </c>
      <c r="AY449" s="16" t="s">
        <v>146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6" t="s">
        <v>83</v>
      </c>
      <c r="BK449" s="231">
        <f>ROUND(I449*H449,2)</f>
        <v>0</v>
      </c>
      <c r="BL449" s="16" t="s">
        <v>227</v>
      </c>
      <c r="BM449" s="230" t="s">
        <v>880</v>
      </c>
    </row>
    <row r="450" s="13" customFormat="1">
      <c r="A450" s="13"/>
      <c r="B450" s="232"/>
      <c r="C450" s="233"/>
      <c r="D450" s="234" t="s">
        <v>154</v>
      </c>
      <c r="E450" s="235" t="s">
        <v>1</v>
      </c>
      <c r="F450" s="236" t="s">
        <v>881</v>
      </c>
      <c r="G450" s="233"/>
      <c r="H450" s="237">
        <v>2.5</v>
      </c>
      <c r="I450" s="238"/>
      <c r="J450" s="233"/>
      <c r="K450" s="233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154</v>
      </c>
      <c r="AU450" s="243" t="s">
        <v>85</v>
      </c>
      <c r="AV450" s="13" t="s">
        <v>85</v>
      </c>
      <c r="AW450" s="13" t="s">
        <v>156</v>
      </c>
      <c r="AX450" s="13" t="s">
        <v>75</v>
      </c>
      <c r="AY450" s="243" t="s">
        <v>146</v>
      </c>
    </row>
    <row r="451" s="2" customFormat="1" ht="37.8" customHeight="1">
      <c r="A451" s="37"/>
      <c r="B451" s="38"/>
      <c r="C451" s="218" t="s">
        <v>882</v>
      </c>
      <c r="D451" s="218" t="s">
        <v>148</v>
      </c>
      <c r="E451" s="219" t="s">
        <v>883</v>
      </c>
      <c r="F451" s="220" t="s">
        <v>884</v>
      </c>
      <c r="G451" s="221" t="s">
        <v>340</v>
      </c>
      <c r="H451" s="222">
        <v>5</v>
      </c>
      <c r="I451" s="223"/>
      <c r="J451" s="224">
        <f>ROUND(I451*H451,2)</f>
        <v>0</v>
      </c>
      <c r="K451" s="225"/>
      <c r="L451" s="43"/>
      <c r="M451" s="226" t="s">
        <v>1</v>
      </c>
      <c r="N451" s="227" t="s">
        <v>40</v>
      </c>
      <c r="O451" s="90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30" t="s">
        <v>227</v>
      </c>
      <c r="AT451" s="230" t="s">
        <v>148</v>
      </c>
      <c r="AU451" s="230" t="s">
        <v>85</v>
      </c>
      <c r="AY451" s="16" t="s">
        <v>146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6" t="s">
        <v>83</v>
      </c>
      <c r="BK451" s="231">
        <f>ROUND(I451*H451,2)</f>
        <v>0</v>
      </c>
      <c r="BL451" s="16" t="s">
        <v>227</v>
      </c>
      <c r="BM451" s="230" t="s">
        <v>885</v>
      </c>
    </row>
    <row r="452" s="2" customFormat="1" ht="16.5" customHeight="1">
      <c r="A452" s="37"/>
      <c r="B452" s="38"/>
      <c r="C452" s="244" t="s">
        <v>886</v>
      </c>
      <c r="D452" s="244" t="s">
        <v>196</v>
      </c>
      <c r="E452" s="245" t="s">
        <v>887</v>
      </c>
      <c r="F452" s="246" t="s">
        <v>888</v>
      </c>
      <c r="G452" s="247" t="s">
        <v>340</v>
      </c>
      <c r="H452" s="248">
        <v>5</v>
      </c>
      <c r="I452" s="249"/>
      <c r="J452" s="250">
        <f>ROUND(I452*H452,2)</f>
        <v>0</v>
      </c>
      <c r="K452" s="251"/>
      <c r="L452" s="252"/>
      <c r="M452" s="253" t="s">
        <v>1</v>
      </c>
      <c r="N452" s="254" t="s">
        <v>40</v>
      </c>
      <c r="O452" s="90"/>
      <c r="P452" s="228">
        <f>O452*H452</f>
        <v>0</v>
      </c>
      <c r="Q452" s="228">
        <v>0.0054000000000000003</v>
      </c>
      <c r="R452" s="228">
        <f>Q452*H452</f>
        <v>0.027000000000000003</v>
      </c>
      <c r="S452" s="228">
        <v>0</v>
      </c>
      <c r="T452" s="229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30" t="s">
        <v>313</v>
      </c>
      <c r="AT452" s="230" t="s">
        <v>196</v>
      </c>
      <c r="AU452" s="230" t="s">
        <v>85</v>
      </c>
      <c r="AY452" s="16" t="s">
        <v>146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6" t="s">
        <v>83</v>
      </c>
      <c r="BK452" s="231">
        <f>ROUND(I452*H452,2)</f>
        <v>0</v>
      </c>
      <c r="BL452" s="16" t="s">
        <v>227</v>
      </c>
      <c r="BM452" s="230" t="s">
        <v>889</v>
      </c>
    </row>
    <row r="453" s="2" customFormat="1" ht="49.05" customHeight="1">
      <c r="A453" s="37"/>
      <c r="B453" s="38"/>
      <c r="C453" s="218" t="s">
        <v>890</v>
      </c>
      <c r="D453" s="218" t="s">
        <v>148</v>
      </c>
      <c r="E453" s="219" t="s">
        <v>891</v>
      </c>
      <c r="F453" s="220" t="s">
        <v>892</v>
      </c>
      <c r="G453" s="221" t="s">
        <v>184</v>
      </c>
      <c r="H453" s="222">
        <v>0.037999999999999999</v>
      </c>
      <c r="I453" s="223"/>
      <c r="J453" s="224">
        <f>ROUND(I453*H453,2)</f>
        <v>0</v>
      </c>
      <c r="K453" s="225"/>
      <c r="L453" s="43"/>
      <c r="M453" s="226" t="s">
        <v>1</v>
      </c>
      <c r="N453" s="227" t="s">
        <v>40</v>
      </c>
      <c r="O453" s="90"/>
      <c r="P453" s="228">
        <f>O453*H453</f>
        <v>0</v>
      </c>
      <c r="Q453" s="228">
        <v>0</v>
      </c>
      <c r="R453" s="228">
        <f>Q453*H453</f>
        <v>0</v>
      </c>
      <c r="S453" s="228">
        <v>0</v>
      </c>
      <c r="T453" s="229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30" t="s">
        <v>227</v>
      </c>
      <c r="AT453" s="230" t="s">
        <v>148</v>
      </c>
      <c r="AU453" s="230" t="s">
        <v>85</v>
      </c>
      <c r="AY453" s="16" t="s">
        <v>146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6" t="s">
        <v>83</v>
      </c>
      <c r="BK453" s="231">
        <f>ROUND(I453*H453,2)</f>
        <v>0</v>
      </c>
      <c r="BL453" s="16" t="s">
        <v>227</v>
      </c>
      <c r="BM453" s="230" t="s">
        <v>893</v>
      </c>
    </row>
    <row r="454" s="12" customFormat="1" ht="22.8" customHeight="1">
      <c r="A454" s="12"/>
      <c r="B454" s="202"/>
      <c r="C454" s="203"/>
      <c r="D454" s="204" t="s">
        <v>74</v>
      </c>
      <c r="E454" s="216" t="s">
        <v>894</v>
      </c>
      <c r="F454" s="216" t="s">
        <v>895</v>
      </c>
      <c r="G454" s="203"/>
      <c r="H454" s="203"/>
      <c r="I454" s="206"/>
      <c r="J454" s="217">
        <f>BK454</f>
        <v>0</v>
      </c>
      <c r="K454" s="203"/>
      <c r="L454" s="208"/>
      <c r="M454" s="209"/>
      <c r="N454" s="210"/>
      <c r="O454" s="210"/>
      <c r="P454" s="211">
        <f>SUM(P455:P543)</f>
        <v>0</v>
      </c>
      <c r="Q454" s="210"/>
      <c r="R454" s="211">
        <f>SUM(R455:R543)</f>
        <v>14.962150930000002</v>
      </c>
      <c r="S454" s="210"/>
      <c r="T454" s="212">
        <f>SUM(T455:T543)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13" t="s">
        <v>85</v>
      </c>
      <c r="AT454" s="214" t="s">
        <v>74</v>
      </c>
      <c r="AU454" s="214" t="s">
        <v>83</v>
      </c>
      <c r="AY454" s="213" t="s">
        <v>146</v>
      </c>
      <c r="BK454" s="215">
        <f>SUM(BK455:BK543)</f>
        <v>0</v>
      </c>
    </row>
    <row r="455" s="2" customFormat="1" ht="24.15" customHeight="1">
      <c r="A455" s="37"/>
      <c r="B455" s="38"/>
      <c r="C455" s="218" t="s">
        <v>896</v>
      </c>
      <c r="D455" s="218" t="s">
        <v>148</v>
      </c>
      <c r="E455" s="219" t="s">
        <v>897</v>
      </c>
      <c r="F455" s="220" t="s">
        <v>898</v>
      </c>
      <c r="G455" s="221" t="s">
        <v>159</v>
      </c>
      <c r="H455" s="222">
        <v>7.6470000000000002</v>
      </c>
      <c r="I455" s="223"/>
      <c r="J455" s="224">
        <f>ROUND(I455*H455,2)</f>
        <v>0</v>
      </c>
      <c r="K455" s="225"/>
      <c r="L455" s="43"/>
      <c r="M455" s="226" t="s">
        <v>1</v>
      </c>
      <c r="N455" s="227" t="s">
        <v>40</v>
      </c>
      <c r="O455" s="90"/>
      <c r="P455" s="228">
        <f>O455*H455</f>
        <v>0</v>
      </c>
      <c r="Q455" s="228">
        <v>0</v>
      </c>
      <c r="R455" s="228">
        <f>Q455*H455</f>
        <v>0</v>
      </c>
      <c r="S455" s="228">
        <v>0</v>
      </c>
      <c r="T455" s="229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30" t="s">
        <v>227</v>
      </c>
      <c r="AT455" s="230" t="s">
        <v>148</v>
      </c>
      <c r="AU455" s="230" t="s">
        <v>85</v>
      </c>
      <c r="AY455" s="16" t="s">
        <v>146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6" t="s">
        <v>83</v>
      </c>
      <c r="BK455" s="231">
        <f>ROUND(I455*H455,2)</f>
        <v>0</v>
      </c>
      <c r="BL455" s="16" t="s">
        <v>227</v>
      </c>
      <c r="BM455" s="230" t="s">
        <v>899</v>
      </c>
    </row>
    <row r="456" s="13" customFormat="1">
      <c r="A456" s="13"/>
      <c r="B456" s="232"/>
      <c r="C456" s="233"/>
      <c r="D456" s="234" t="s">
        <v>154</v>
      </c>
      <c r="E456" s="235" t="s">
        <v>1</v>
      </c>
      <c r="F456" s="236" t="s">
        <v>900</v>
      </c>
      <c r="G456" s="233"/>
      <c r="H456" s="237">
        <v>1.1187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154</v>
      </c>
      <c r="AU456" s="243" t="s">
        <v>85</v>
      </c>
      <c r="AV456" s="13" t="s">
        <v>85</v>
      </c>
      <c r="AW456" s="13" t="s">
        <v>156</v>
      </c>
      <c r="AX456" s="13" t="s">
        <v>75</v>
      </c>
      <c r="AY456" s="243" t="s">
        <v>146</v>
      </c>
    </row>
    <row r="457" s="13" customFormat="1">
      <c r="A457" s="13"/>
      <c r="B457" s="232"/>
      <c r="C457" s="233"/>
      <c r="D457" s="234" t="s">
        <v>154</v>
      </c>
      <c r="E457" s="235" t="s">
        <v>1</v>
      </c>
      <c r="F457" s="236" t="s">
        <v>901</v>
      </c>
      <c r="G457" s="233"/>
      <c r="H457" s="237">
        <v>0.67071599999999998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154</v>
      </c>
      <c r="AU457" s="243" t="s">
        <v>85</v>
      </c>
      <c r="AV457" s="13" t="s">
        <v>85</v>
      </c>
      <c r="AW457" s="13" t="s">
        <v>156</v>
      </c>
      <c r="AX457" s="13" t="s">
        <v>75</v>
      </c>
      <c r="AY457" s="243" t="s">
        <v>146</v>
      </c>
    </row>
    <row r="458" s="13" customFormat="1">
      <c r="A458" s="13"/>
      <c r="B458" s="232"/>
      <c r="C458" s="233"/>
      <c r="D458" s="234" t="s">
        <v>154</v>
      </c>
      <c r="E458" s="235" t="s">
        <v>1</v>
      </c>
      <c r="F458" s="236" t="s">
        <v>902</v>
      </c>
      <c r="G458" s="233"/>
      <c r="H458" s="237">
        <v>0.16911999999999999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154</v>
      </c>
      <c r="AU458" s="243" t="s">
        <v>85</v>
      </c>
      <c r="AV458" s="13" t="s">
        <v>85</v>
      </c>
      <c r="AW458" s="13" t="s">
        <v>156</v>
      </c>
      <c r="AX458" s="13" t="s">
        <v>75</v>
      </c>
      <c r="AY458" s="243" t="s">
        <v>146</v>
      </c>
    </row>
    <row r="459" s="13" customFormat="1">
      <c r="A459" s="13"/>
      <c r="B459" s="232"/>
      <c r="C459" s="233"/>
      <c r="D459" s="234" t="s">
        <v>154</v>
      </c>
      <c r="E459" s="235" t="s">
        <v>1</v>
      </c>
      <c r="F459" s="236" t="s">
        <v>903</v>
      </c>
      <c r="G459" s="233"/>
      <c r="H459" s="237">
        <v>0.45312000000000002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154</v>
      </c>
      <c r="AU459" s="243" t="s">
        <v>85</v>
      </c>
      <c r="AV459" s="13" t="s">
        <v>85</v>
      </c>
      <c r="AW459" s="13" t="s">
        <v>156</v>
      </c>
      <c r="AX459" s="13" t="s">
        <v>75</v>
      </c>
      <c r="AY459" s="243" t="s">
        <v>146</v>
      </c>
    </row>
    <row r="460" s="13" customFormat="1">
      <c r="A460" s="13"/>
      <c r="B460" s="232"/>
      <c r="C460" s="233"/>
      <c r="D460" s="234" t="s">
        <v>154</v>
      </c>
      <c r="E460" s="235" t="s">
        <v>1</v>
      </c>
      <c r="F460" s="236" t="s">
        <v>904</v>
      </c>
      <c r="G460" s="233"/>
      <c r="H460" s="237">
        <v>1.2529440000000001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154</v>
      </c>
      <c r="AU460" s="243" t="s">
        <v>85</v>
      </c>
      <c r="AV460" s="13" t="s">
        <v>85</v>
      </c>
      <c r="AW460" s="13" t="s">
        <v>156</v>
      </c>
      <c r="AX460" s="13" t="s">
        <v>75</v>
      </c>
      <c r="AY460" s="243" t="s">
        <v>146</v>
      </c>
    </row>
    <row r="461" s="13" customFormat="1">
      <c r="A461" s="13"/>
      <c r="B461" s="232"/>
      <c r="C461" s="233"/>
      <c r="D461" s="234" t="s">
        <v>154</v>
      </c>
      <c r="E461" s="235" t="s">
        <v>1</v>
      </c>
      <c r="F461" s="236" t="s">
        <v>905</v>
      </c>
      <c r="G461" s="233"/>
      <c r="H461" s="237">
        <v>2.46496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154</v>
      </c>
      <c r="AU461" s="243" t="s">
        <v>85</v>
      </c>
      <c r="AV461" s="13" t="s">
        <v>85</v>
      </c>
      <c r="AW461" s="13" t="s">
        <v>156</v>
      </c>
      <c r="AX461" s="13" t="s">
        <v>75</v>
      </c>
      <c r="AY461" s="243" t="s">
        <v>146</v>
      </c>
    </row>
    <row r="462" s="13" customFormat="1">
      <c r="A462" s="13"/>
      <c r="B462" s="232"/>
      <c r="C462" s="233"/>
      <c r="D462" s="234" t="s">
        <v>154</v>
      </c>
      <c r="E462" s="235" t="s">
        <v>1</v>
      </c>
      <c r="F462" s="236" t="s">
        <v>906</v>
      </c>
      <c r="G462" s="233"/>
      <c r="H462" s="237">
        <v>0.021600000000000001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154</v>
      </c>
      <c r="AU462" s="243" t="s">
        <v>85</v>
      </c>
      <c r="AV462" s="13" t="s">
        <v>85</v>
      </c>
      <c r="AW462" s="13" t="s">
        <v>156</v>
      </c>
      <c r="AX462" s="13" t="s">
        <v>75</v>
      </c>
      <c r="AY462" s="243" t="s">
        <v>146</v>
      </c>
    </row>
    <row r="463" s="13" customFormat="1">
      <c r="A463" s="13"/>
      <c r="B463" s="232"/>
      <c r="C463" s="233"/>
      <c r="D463" s="234" t="s">
        <v>154</v>
      </c>
      <c r="E463" s="235" t="s">
        <v>1</v>
      </c>
      <c r="F463" s="236" t="s">
        <v>907</v>
      </c>
      <c r="G463" s="233"/>
      <c r="H463" s="237">
        <v>1.38148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154</v>
      </c>
      <c r="AU463" s="243" t="s">
        <v>85</v>
      </c>
      <c r="AV463" s="13" t="s">
        <v>85</v>
      </c>
      <c r="AW463" s="13" t="s">
        <v>156</v>
      </c>
      <c r="AX463" s="13" t="s">
        <v>75</v>
      </c>
      <c r="AY463" s="243" t="s">
        <v>146</v>
      </c>
    </row>
    <row r="464" s="13" customFormat="1">
      <c r="A464" s="13"/>
      <c r="B464" s="232"/>
      <c r="C464" s="233"/>
      <c r="D464" s="234" t="s">
        <v>154</v>
      </c>
      <c r="E464" s="235" t="s">
        <v>1</v>
      </c>
      <c r="F464" s="236" t="s">
        <v>908</v>
      </c>
      <c r="G464" s="233"/>
      <c r="H464" s="237">
        <v>0.114688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154</v>
      </c>
      <c r="AU464" s="243" t="s">
        <v>85</v>
      </c>
      <c r="AV464" s="13" t="s">
        <v>85</v>
      </c>
      <c r="AW464" s="13" t="s">
        <v>156</v>
      </c>
      <c r="AX464" s="13" t="s">
        <v>75</v>
      </c>
      <c r="AY464" s="243" t="s">
        <v>146</v>
      </c>
    </row>
    <row r="465" s="2" customFormat="1" ht="33" customHeight="1">
      <c r="A465" s="37"/>
      <c r="B465" s="38"/>
      <c r="C465" s="218" t="s">
        <v>909</v>
      </c>
      <c r="D465" s="218" t="s">
        <v>148</v>
      </c>
      <c r="E465" s="219" t="s">
        <v>910</v>
      </c>
      <c r="F465" s="220" t="s">
        <v>911</v>
      </c>
      <c r="G465" s="221" t="s">
        <v>340</v>
      </c>
      <c r="H465" s="222">
        <v>2</v>
      </c>
      <c r="I465" s="223"/>
      <c r="J465" s="224">
        <f>ROUND(I465*H465,2)</f>
        <v>0</v>
      </c>
      <c r="K465" s="225"/>
      <c r="L465" s="43"/>
      <c r="M465" s="226" t="s">
        <v>1</v>
      </c>
      <c r="N465" s="227" t="s">
        <v>40</v>
      </c>
      <c r="O465" s="90"/>
      <c r="P465" s="228">
        <f>O465*H465</f>
        <v>0</v>
      </c>
      <c r="Q465" s="228">
        <v>0</v>
      </c>
      <c r="R465" s="228">
        <f>Q465*H465</f>
        <v>0</v>
      </c>
      <c r="S465" s="228">
        <v>0</v>
      </c>
      <c r="T465" s="229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30" t="s">
        <v>227</v>
      </c>
      <c r="AT465" s="230" t="s">
        <v>148</v>
      </c>
      <c r="AU465" s="230" t="s">
        <v>85</v>
      </c>
      <c r="AY465" s="16" t="s">
        <v>146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6" t="s">
        <v>83</v>
      </c>
      <c r="BK465" s="231">
        <f>ROUND(I465*H465,2)</f>
        <v>0</v>
      </c>
      <c r="BL465" s="16" t="s">
        <v>227</v>
      </c>
      <c r="BM465" s="230" t="s">
        <v>912</v>
      </c>
    </row>
    <row r="466" s="13" customFormat="1">
      <c r="A466" s="13"/>
      <c r="B466" s="232"/>
      <c r="C466" s="233"/>
      <c r="D466" s="234" t="s">
        <v>154</v>
      </c>
      <c r="E466" s="235" t="s">
        <v>1</v>
      </c>
      <c r="F466" s="236" t="s">
        <v>913</v>
      </c>
      <c r="G466" s="233"/>
      <c r="H466" s="237">
        <v>2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154</v>
      </c>
      <c r="AU466" s="243" t="s">
        <v>85</v>
      </c>
      <c r="AV466" s="13" t="s">
        <v>85</v>
      </c>
      <c r="AW466" s="13" t="s">
        <v>156</v>
      </c>
      <c r="AX466" s="13" t="s">
        <v>75</v>
      </c>
      <c r="AY466" s="243" t="s">
        <v>146</v>
      </c>
    </row>
    <row r="467" s="2" customFormat="1" ht="37.8" customHeight="1">
      <c r="A467" s="37"/>
      <c r="B467" s="38"/>
      <c r="C467" s="218" t="s">
        <v>914</v>
      </c>
      <c r="D467" s="218" t="s">
        <v>148</v>
      </c>
      <c r="E467" s="219" t="s">
        <v>915</v>
      </c>
      <c r="F467" s="220" t="s">
        <v>916</v>
      </c>
      <c r="G467" s="221" t="s">
        <v>159</v>
      </c>
      <c r="H467" s="222">
        <v>16.170999999999999</v>
      </c>
      <c r="I467" s="223"/>
      <c r="J467" s="224">
        <f>ROUND(I467*H467,2)</f>
        <v>0</v>
      </c>
      <c r="K467" s="225"/>
      <c r="L467" s="43"/>
      <c r="M467" s="226" t="s">
        <v>1</v>
      </c>
      <c r="N467" s="227" t="s">
        <v>40</v>
      </c>
      <c r="O467" s="90"/>
      <c r="P467" s="228">
        <f>O467*H467</f>
        <v>0</v>
      </c>
      <c r="Q467" s="228">
        <v>0.00189</v>
      </c>
      <c r="R467" s="228">
        <f>Q467*H467</f>
        <v>0.030563189999999997</v>
      </c>
      <c r="S467" s="228">
        <v>0</v>
      </c>
      <c r="T467" s="229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30" t="s">
        <v>227</v>
      </c>
      <c r="AT467" s="230" t="s">
        <v>148</v>
      </c>
      <c r="AU467" s="230" t="s">
        <v>85</v>
      </c>
      <c r="AY467" s="16" t="s">
        <v>146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6" t="s">
        <v>83</v>
      </c>
      <c r="BK467" s="231">
        <f>ROUND(I467*H467,2)</f>
        <v>0</v>
      </c>
      <c r="BL467" s="16" t="s">
        <v>227</v>
      </c>
      <c r="BM467" s="230" t="s">
        <v>917</v>
      </c>
    </row>
    <row r="468" s="13" customFormat="1">
      <c r="A468" s="13"/>
      <c r="B468" s="232"/>
      <c r="C468" s="233"/>
      <c r="D468" s="234" t="s">
        <v>154</v>
      </c>
      <c r="E468" s="235" t="s">
        <v>1</v>
      </c>
      <c r="F468" s="236" t="s">
        <v>918</v>
      </c>
      <c r="G468" s="233"/>
      <c r="H468" s="237">
        <v>16.170999999999999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154</v>
      </c>
      <c r="AU468" s="243" t="s">
        <v>85</v>
      </c>
      <c r="AV468" s="13" t="s">
        <v>85</v>
      </c>
      <c r="AW468" s="13" t="s">
        <v>156</v>
      </c>
      <c r="AX468" s="13" t="s">
        <v>75</v>
      </c>
      <c r="AY468" s="243" t="s">
        <v>146</v>
      </c>
    </row>
    <row r="469" s="2" customFormat="1" ht="33" customHeight="1">
      <c r="A469" s="37"/>
      <c r="B469" s="38"/>
      <c r="C469" s="218" t="s">
        <v>919</v>
      </c>
      <c r="D469" s="218" t="s">
        <v>148</v>
      </c>
      <c r="E469" s="219" t="s">
        <v>920</v>
      </c>
      <c r="F469" s="220" t="s">
        <v>921</v>
      </c>
      <c r="G469" s="221" t="s">
        <v>340</v>
      </c>
      <c r="H469" s="222">
        <v>109</v>
      </c>
      <c r="I469" s="223"/>
      <c r="J469" s="224">
        <f>ROUND(I469*H469,2)</f>
        <v>0</v>
      </c>
      <c r="K469" s="225"/>
      <c r="L469" s="43"/>
      <c r="M469" s="226" t="s">
        <v>1</v>
      </c>
      <c r="N469" s="227" t="s">
        <v>40</v>
      </c>
      <c r="O469" s="90"/>
      <c r="P469" s="228">
        <f>O469*H469</f>
        <v>0</v>
      </c>
      <c r="Q469" s="228">
        <v>0.0026700000000000001</v>
      </c>
      <c r="R469" s="228">
        <f>Q469*H469</f>
        <v>0.29103000000000001</v>
      </c>
      <c r="S469" s="228">
        <v>0</v>
      </c>
      <c r="T469" s="229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30" t="s">
        <v>227</v>
      </c>
      <c r="AT469" s="230" t="s">
        <v>148</v>
      </c>
      <c r="AU469" s="230" t="s">
        <v>85</v>
      </c>
      <c r="AY469" s="16" t="s">
        <v>146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6" t="s">
        <v>83</v>
      </c>
      <c r="BK469" s="231">
        <f>ROUND(I469*H469,2)</f>
        <v>0</v>
      </c>
      <c r="BL469" s="16" t="s">
        <v>227</v>
      </c>
      <c r="BM469" s="230" t="s">
        <v>922</v>
      </c>
    </row>
    <row r="470" s="13" customFormat="1">
      <c r="A470" s="13"/>
      <c r="B470" s="232"/>
      <c r="C470" s="233"/>
      <c r="D470" s="234" t="s">
        <v>154</v>
      </c>
      <c r="E470" s="235" t="s">
        <v>1</v>
      </c>
      <c r="F470" s="236" t="s">
        <v>923</v>
      </c>
      <c r="G470" s="233"/>
      <c r="H470" s="237">
        <v>109.000333333333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154</v>
      </c>
      <c r="AU470" s="243" t="s">
        <v>85</v>
      </c>
      <c r="AV470" s="13" t="s">
        <v>85</v>
      </c>
      <c r="AW470" s="13" t="s">
        <v>156</v>
      </c>
      <c r="AX470" s="13" t="s">
        <v>75</v>
      </c>
      <c r="AY470" s="243" t="s">
        <v>146</v>
      </c>
    </row>
    <row r="471" s="2" customFormat="1" ht="16.5" customHeight="1">
      <c r="A471" s="37"/>
      <c r="B471" s="38"/>
      <c r="C471" s="244" t="s">
        <v>924</v>
      </c>
      <c r="D471" s="244" t="s">
        <v>196</v>
      </c>
      <c r="E471" s="245" t="s">
        <v>925</v>
      </c>
      <c r="F471" s="246" t="s">
        <v>926</v>
      </c>
      <c r="G471" s="247" t="s">
        <v>340</v>
      </c>
      <c r="H471" s="248">
        <v>109</v>
      </c>
      <c r="I471" s="249"/>
      <c r="J471" s="250">
        <f>ROUND(I471*H471,2)</f>
        <v>0</v>
      </c>
      <c r="K471" s="251"/>
      <c r="L471" s="252"/>
      <c r="M471" s="253" t="s">
        <v>1</v>
      </c>
      <c r="N471" s="254" t="s">
        <v>40</v>
      </c>
      <c r="O471" s="90"/>
      <c r="P471" s="228">
        <f>O471*H471</f>
        <v>0</v>
      </c>
      <c r="Q471" s="228">
        <v>0.00016000000000000001</v>
      </c>
      <c r="R471" s="228">
        <f>Q471*H471</f>
        <v>0.017440000000000001</v>
      </c>
      <c r="S471" s="228">
        <v>0</v>
      </c>
      <c r="T471" s="229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30" t="s">
        <v>313</v>
      </c>
      <c r="AT471" s="230" t="s">
        <v>196</v>
      </c>
      <c r="AU471" s="230" t="s">
        <v>85</v>
      </c>
      <c r="AY471" s="16" t="s">
        <v>146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6" t="s">
        <v>83</v>
      </c>
      <c r="BK471" s="231">
        <f>ROUND(I471*H471,2)</f>
        <v>0</v>
      </c>
      <c r="BL471" s="16" t="s">
        <v>227</v>
      </c>
      <c r="BM471" s="230" t="s">
        <v>927</v>
      </c>
    </row>
    <row r="472" s="2" customFormat="1" ht="55.5" customHeight="1">
      <c r="A472" s="37"/>
      <c r="B472" s="38"/>
      <c r="C472" s="218" t="s">
        <v>928</v>
      </c>
      <c r="D472" s="218" t="s">
        <v>148</v>
      </c>
      <c r="E472" s="219" t="s">
        <v>929</v>
      </c>
      <c r="F472" s="220" t="s">
        <v>930</v>
      </c>
      <c r="G472" s="221" t="s">
        <v>295</v>
      </c>
      <c r="H472" s="222">
        <v>204.29499999999999</v>
      </c>
      <c r="I472" s="223"/>
      <c r="J472" s="224">
        <f>ROUND(I472*H472,2)</f>
        <v>0</v>
      </c>
      <c r="K472" s="225"/>
      <c r="L472" s="43"/>
      <c r="M472" s="226" t="s">
        <v>1</v>
      </c>
      <c r="N472" s="227" t="s">
        <v>40</v>
      </c>
      <c r="O472" s="90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30" t="s">
        <v>227</v>
      </c>
      <c r="AT472" s="230" t="s">
        <v>148</v>
      </c>
      <c r="AU472" s="230" t="s">
        <v>85</v>
      </c>
      <c r="AY472" s="16" t="s">
        <v>146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6" t="s">
        <v>83</v>
      </c>
      <c r="BK472" s="231">
        <f>ROUND(I472*H472,2)</f>
        <v>0</v>
      </c>
      <c r="BL472" s="16" t="s">
        <v>227</v>
      </c>
      <c r="BM472" s="230" t="s">
        <v>931</v>
      </c>
    </row>
    <row r="473" s="13" customFormat="1">
      <c r="A473" s="13"/>
      <c r="B473" s="232"/>
      <c r="C473" s="233"/>
      <c r="D473" s="234" t="s">
        <v>154</v>
      </c>
      <c r="E473" s="235" t="s">
        <v>1</v>
      </c>
      <c r="F473" s="236" t="s">
        <v>932</v>
      </c>
      <c r="G473" s="233"/>
      <c r="H473" s="237">
        <v>23.600000000000001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154</v>
      </c>
      <c r="AU473" s="243" t="s">
        <v>85</v>
      </c>
      <c r="AV473" s="13" t="s">
        <v>85</v>
      </c>
      <c r="AW473" s="13" t="s">
        <v>156</v>
      </c>
      <c r="AX473" s="13" t="s">
        <v>75</v>
      </c>
      <c r="AY473" s="243" t="s">
        <v>146</v>
      </c>
    </row>
    <row r="474" s="13" customFormat="1">
      <c r="A474" s="13"/>
      <c r="B474" s="232"/>
      <c r="C474" s="233"/>
      <c r="D474" s="234" t="s">
        <v>154</v>
      </c>
      <c r="E474" s="235" t="s">
        <v>1</v>
      </c>
      <c r="F474" s="236" t="s">
        <v>933</v>
      </c>
      <c r="G474" s="233"/>
      <c r="H474" s="237">
        <v>15.855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154</v>
      </c>
      <c r="AU474" s="243" t="s">
        <v>85</v>
      </c>
      <c r="AV474" s="13" t="s">
        <v>85</v>
      </c>
      <c r="AW474" s="13" t="s">
        <v>156</v>
      </c>
      <c r="AX474" s="13" t="s">
        <v>75</v>
      </c>
      <c r="AY474" s="243" t="s">
        <v>146</v>
      </c>
    </row>
    <row r="475" s="13" customFormat="1">
      <c r="A475" s="13"/>
      <c r="B475" s="232"/>
      <c r="C475" s="233"/>
      <c r="D475" s="234" t="s">
        <v>154</v>
      </c>
      <c r="E475" s="235" t="s">
        <v>1</v>
      </c>
      <c r="F475" s="236" t="s">
        <v>934</v>
      </c>
      <c r="G475" s="233"/>
      <c r="H475" s="237">
        <v>96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154</v>
      </c>
      <c r="AU475" s="243" t="s">
        <v>85</v>
      </c>
      <c r="AV475" s="13" t="s">
        <v>85</v>
      </c>
      <c r="AW475" s="13" t="s">
        <v>156</v>
      </c>
      <c r="AX475" s="13" t="s">
        <v>75</v>
      </c>
      <c r="AY475" s="243" t="s">
        <v>146</v>
      </c>
    </row>
    <row r="476" s="13" customFormat="1">
      <c r="A476" s="13"/>
      <c r="B476" s="232"/>
      <c r="C476" s="233"/>
      <c r="D476" s="234" t="s">
        <v>154</v>
      </c>
      <c r="E476" s="235" t="s">
        <v>1</v>
      </c>
      <c r="F476" s="236" t="s">
        <v>935</v>
      </c>
      <c r="G476" s="233"/>
      <c r="H476" s="237">
        <v>36.740000000000002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154</v>
      </c>
      <c r="AU476" s="243" t="s">
        <v>85</v>
      </c>
      <c r="AV476" s="13" t="s">
        <v>85</v>
      </c>
      <c r="AW476" s="13" t="s">
        <v>156</v>
      </c>
      <c r="AX476" s="13" t="s">
        <v>75</v>
      </c>
      <c r="AY476" s="243" t="s">
        <v>146</v>
      </c>
    </row>
    <row r="477" s="13" customFormat="1">
      <c r="A477" s="13"/>
      <c r="B477" s="232"/>
      <c r="C477" s="233"/>
      <c r="D477" s="234" t="s">
        <v>154</v>
      </c>
      <c r="E477" s="235" t="s">
        <v>1</v>
      </c>
      <c r="F477" s="236" t="s">
        <v>936</v>
      </c>
      <c r="G477" s="233"/>
      <c r="H477" s="237">
        <v>30.300000000000001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154</v>
      </c>
      <c r="AU477" s="243" t="s">
        <v>85</v>
      </c>
      <c r="AV477" s="13" t="s">
        <v>85</v>
      </c>
      <c r="AW477" s="13" t="s">
        <v>156</v>
      </c>
      <c r="AX477" s="13" t="s">
        <v>75</v>
      </c>
      <c r="AY477" s="243" t="s">
        <v>146</v>
      </c>
    </row>
    <row r="478" s="13" customFormat="1">
      <c r="A478" s="13"/>
      <c r="B478" s="232"/>
      <c r="C478" s="233"/>
      <c r="D478" s="234" t="s">
        <v>154</v>
      </c>
      <c r="E478" s="235" t="s">
        <v>1</v>
      </c>
      <c r="F478" s="236" t="s">
        <v>937</v>
      </c>
      <c r="G478" s="233"/>
      <c r="H478" s="237">
        <v>1.8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154</v>
      </c>
      <c r="AU478" s="243" t="s">
        <v>85</v>
      </c>
      <c r="AV478" s="13" t="s">
        <v>85</v>
      </c>
      <c r="AW478" s="13" t="s">
        <v>156</v>
      </c>
      <c r="AX478" s="13" t="s">
        <v>75</v>
      </c>
      <c r="AY478" s="243" t="s">
        <v>146</v>
      </c>
    </row>
    <row r="479" s="2" customFormat="1" ht="21.75" customHeight="1">
      <c r="A479" s="37"/>
      <c r="B479" s="38"/>
      <c r="C479" s="244" t="s">
        <v>938</v>
      </c>
      <c r="D479" s="244" t="s">
        <v>196</v>
      </c>
      <c r="E479" s="245" t="s">
        <v>939</v>
      </c>
      <c r="F479" s="246" t="s">
        <v>940</v>
      </c>
      <c r="G479" s="247" t="s">
        <v>159</v>
      </c>
      <c r="H479" s="248">
        <v>2.0750000000000002</v>
      </c>
      <c r="I479" s="249"/>
      <c r="J479" s="250">
        <f>ROUND(I479*H479,2)</f>
        <v>0</v>
      </c>
      <c r="K479" s="251"/>
      <c r="L479" s="252"/>
      <c r="M479" s="253" t="s">
        <v>1</v>
      </c>
      <c r="N479" s="254" t="s">
        <v>40</v>
      </c>
      <c r="O479" s="90"/>
      <c r="P479" s="228">
        <f>O479*H479</f>
        <v>0</v>
      </c>
      <c r="Q479" s="228">
        <v>0.55000000000000004</v>
      </c>
      <c r="R479" s="228">
        <f>Q479*H479</f>
        <v>1.1412500000000001</v>
      </c>
      <c r="S479" s="228">
        <v>0</v>
      </c>
      <c r="T479" s="229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30" t="s">
        <v>313</v>
      </c>
      <c r="AT479" s="230" t="s">
        <v>196</v>
      </c>
      <c r="AU479" s="230" t="s">
        <v>85</v>
      </c>
      <c r="AY479" s="16" t="s">
        <v>146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6" t="s">
        <v>83</v>
      </c>
      <c r="BK479" s="231">
        <f>ROUND(I479*H479,2)</f>
        <v>0</v>
      </c>
      <c r="BL479" s="16" t="s">
        <v>227</v>
      </c>
      <c r="BM479" s="230" t="s">
        <v>941</v>
      </c>
    </row>
    <row r="480" s="13" customFormat="1">
      <c r="A480" s="13"/>
      <c r="B480" s="232"/>
      <c r="C480" s="233"/>
      <c r="D480" s="234" t="s">
        <v>154</v>
      </c>
      <c r="E480" s="235" t="s">
        <v>1</v>
      </c>
      <c r="F480" s="236" t="s">
        <v>942</v>
      </c>
      <c r="G480" s="233"/>
      <c r="H480" s="237">
        <v>0.133182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154</v>
      </c>
      <c r="AU480" s="243" t="s">
        <v>85</v>
      </c>
      <c r="AV480" s="13" t="s">
        <v>85</v>
      </c>
      <c r="AW480" s="13" t="s">
        <v>156</v>
      </c>
      <c r="AX480" s="13" t="s">
        <v>75</v>
      </c>
      <c r="AY480" s="243" t="s">
        <v>146</v>
      </c>
    </row>
    <row r="481" s="13" customFormat="1">
      <c r="A481" s="13"/>
      <c r="B481" s="232"/>
      <c r="C481" s="233"/>
      <c r="D481" s="234" t="s">
        <v>154</v>
      </c>
      <c r="E481" s="235" t="s">
        <v>1</v>
      </c>
      <c r="F481" s="236" t="s">
        <v>943</v>
      </c>
      <c r="G481" s="233"/>
      <c r="H481" s="237">
        <v>0.579264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154</v>
      </c>
      <c r="AU481" s="243" t="s">
        <v>85</v>
      </c>
      <c r="AV481" s="13" t="s">
        <v>85</v>
      </c>
      <c r="AW481" s="13" t="s">
        <v>156</v>
      </c>
      <c r="AX481" s="13" t="s">
        <v>75</v>
      </c>
      <c r="AY481" s="243" t="s">
        <v>146</v>
      </c>
    </row>
    <row r="482" s="13" customFormat="1">
      <c r="A482" s="13"/>
      <c r="B482" s="232"/>
      <c r="C482" s="233"/>
      <c r="D482" s="234" t="s">
        <v>154</v>
      </c>
      <c r="E482" s="235" t="s">
        <v>1</v>
      </c>
      <c r="F482" s="236" t="s">
        <v>944</v>
      </c>
      <c r="G482" s="233"/>
      <c r="H482" s="237">
        <v>1.1736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154</v>
      </c>
      <c r="AU482" s="243" t="s">
        <v>85</v>
      </c>
      <c r="AV482" s="13" t="s">
        <v>85</v>
      </c>
      <c r="AW482" s="13" t="s">
        <v>156</v>
      </c>
      <c r="AX482" s="13" t="s">
        <v>75</v>
      </c>
      <c r="AY482" s="243" t="s">
        <v>146</v>
      </c>
    </row>
    <row r="483" s="13" customFormat="1">
      <c r="A483" s="13"/>
      <c r="B483" s="232"/>
      <c r="C483" s="233"/>
      <c r="D483" s="234" t="s">
        <v>154</v>
      </c>
      <c r="E483" s="233"/>
      <c r="F483" s="236" t="s">
        <v>945</v>
      </c>
      <c r="G483" s="233"/>
      <c r="H483" s="237">
        <v>2.0750000000000002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154</v>
      </c>
      <c r="AU483" s="243" t="s">
        <v>85</v>
      </c>
      <c r="AV483" s="13" t="s">
        <v>85</v>
      </c>
      <c r="AW483" s="13" t="s">
        <v>4</v>
      </c>
      <c r="AX483" s="13" t="s">
        <v>83</v>
      </c>
      <c r="AY483" s="243" t="s">
        <v>146</v>
      </c>
    </row>
    <row r="484" s="2" customFormat="1" ht="24.15" customHeight="1">
      <c r="A484" s="37"/>
      <c r="B484" s="38"/>
      <c r="C484" s="244" t="s">
        <v>946</v>
      </c>
      <c r="D484" s="244" t="s">
        <v>196</v>
      </c>
      <c r="E484" s="245" t="s">
        <v>947</v>
      </c>
      <c r="F484" s="246" t="s">
        <v>948</v>
      </c>
      <c r="G484" s="247" t="s">
        <v>159</v>
      </c>
      <c r="H484" s="248">
        <v>0.187</v>
      </c>
      <c r="I484" s="249"/>
      <c r="J484" s="250">
        <f>ROUND(I484*H484,2)</f>
        <v>0</v>
      </c>
      <c r="K484" s="251"/>
      <c r="L484" s="252"/>
      <c r="M484" s="253" t="s">
        <v>1</v>
      </c>
      <c r="N484" s="254" t="s">
        <v>40</v>
      </c>
      <c r="O484" s="90"/>
      <c r="P484" s="228">
        <f>O484*H484</f>
        <v>0</v>
      </c>
      <c r="Q484" s="228">
        <v>0.55000000000000004</v>
      </c>
      <c r="R484" s="228">
        <f>Q484*H484</f>
        <v>0.10285000000000001</v>
      </c>
      <c r="S484" s="228">
        <v>0</v>
      </c>
      <c r="T484" s="229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230" t="s">
        <v>313</v>
      </c>
      <c r="AT484" s="230" t="s">
        <v>196</v>
      </c>
      <c r="AU484" s="230" t="s">
        <v>85</v>
      </c>
      <c r="AY484" s="16" t="s">
        <v>146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6" t="s">
        <v>83</v>
      </c>
      <c r="BK484" s="231">
        <f>ROUND(I484*H484,2)</f>
        <v>0</v>
      </c>
      <c r="BL484" s="16" t="s">
        <v>227</v>
      </c>
      <c r="BM484" s="230" t="s">
        <v>949</v>
      </c>
    </row>
    <row r="485" s="13" customFormat="1">
      <c r="A485" s="13"/>
      <c r="B485" s="232"/>
      <c r="C485" s="233"/>
      <c r="D485" s="234" t="s">
        <v>154</v>
      </c>
      <c r="E485" s="235" t="s">
        <v>1</v>
      </c>
      <c r="F485" s="236" t="s">
        <v>950</v>
      </c>
      <c r="G485" s="233"/>
      <c r="H485" s="237">
        <v>0.16968</v>
      </c>
      <c r="I485" s="238"/>
      <c r="J485" s="233"/>
      <c r="K485" s="233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154</v>
      </c>
      <c r="AU485" s="243" t="s">
        <v>85</v>
      </c>
      <c r="AV485" s="13" t="s">
        <v>85</v>
      </c>
      <c r="AW485" s="13" t="s">
        <v>156</v>
      </c>
      <c r="AX485" s="13" t="s">
        <v>75</v>
      </c>
      <c r="AY485" s="243" t="s">
        <v>146</v>
      </c>
    </row>
    <row r="486" s="13" customFormat="1">
      <c r="A486" s="13"/>
      <c r="B486" s="232"/>
      <c r="C486" s="233"/>
      <c r="D486" s="234" t="s">
        <v>154</v>
      </c>
      <c r="E486" s="233"/>
      <c r="F486" s="236" t="s">
        <v>951</v>
      </c>
      <c r="G486" s="233"/>
      <c r="H486" s="237">
        <v>0.187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154</v>
      </c>
      <c r="AU486" s="243" t="s">
        <v>85</v>
      </c>
      <c r="AV486" s="13" t="s">
        <v>85</v>
      </c>
      <c r="AW486" s="13" t="s">
        <v>4</v>
      </c>
      <c r="AX486" s="13" t="s">
        <v>83</v>
      </c>
      <c r="AY486" s="243" t="s">
        <v>146</v>
      </c>
    </row>
    <row r="487" s="2" customFormat="1" ht="55.5" customHeight="1">
      <c r="A487" s="37"/>
      <c r="B487" s="38"/>
      <c r="C487" s="218" t="s">
        <v>952</v>
      </c>
      <c r="D487" s="218" t="s">
        <v>148</v>
      </c>
      <c r="E487" s="219" t="s">
        <v>953</v>
      </c>
      <c r="F487" s="220" t="s">
        <v>954</v>
      </c>
      <c r="G487" s="221" t="s">
        <v>295</v>
      </c>
      <c r="H487" s="222">
        <v>472.54199999999997</v>
      </c>
      <c r="I487" s="223"/>
      <c r="J487" s="224">
        <f>ROUND(I487*H487,2)</f>
        <v>0</v>
      </c>
      <c r="K487" s="225"/>
      <c r="L487" s="43"/>
      <c r="M487" s="226" t="s">
        <v>1</v>
      </c>
      <c r="N487" s="227" t="s">
        <v>40</v>
      </c>
      <c r="O487" s="90"/>
      <c r="P487" s="228">
        <f>O487*H487</f>
        <v>0</v>
      </c>
      <c r="Q487" s="228">
        <v>0</v>
      </c>
      <c r="R487" s="228">
        <f>Q487*H487</f>
        <v>0</v>
      </c>
      <c r="S487" s="228">
        <v>0</v>
      </c>
      <c r="T487" s="229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230" t="s">
        <v>227</v>
      </c>
      <c r="AT487" s="230" t="s">
        <v>148</v>
      </c>
      <c r="AU487" s="230" t="s">
        <v>85</v>
      </c>
      <c r="AY487" s="16" t="s">
        <v>146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6" t="s">
        <v>83</v>
      </c>
      <c r="BK487" s="231">
        <f>ROUND(I487*H487,2)</f>
        <v>0</v>
      </c>
      <c r="BL487" s="16" t="s">
        <v>227</v>
      </c>
      <c r="BM487" s="230" t="s">
        <v>955</v>
      </c>
    </row>
    <row r="488" s="14" customFormat="1">
      <c r="A488" s="14"/>
      <c r="B488" s="255"/>
      <c r="C488" s="256"/>
      <c r="D488" s="234" t="s">
        <v>154</v>
      </c>
      <c r="E488" s="257" t="s">
        <v>1</v>
      </c>
      <c r="F488" s="258" t="s">
        <v>956</v>
      </c>
      <c r="G488" s="256"/>
      <c r="H488" s="257" t="s">
        <v>1</v>
      </c>
      <c r="I488" s="259"/>
      <c r="J488" s="256"/>
      <c r="K488" s="256"/>
      <c r="L488" s="260"/>
      <c r="M488" s="261"/>
      <c r="N488" s="262"/>
      <c r="O488" s="262"/>
      <c r="P488" s="262"/>
      <c r="Q488" s="262"/>
      <c r="R488" s="262"/>
      <c r="S488" s="262"/>
      <c r="T488" s="26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4" t="s">
        <v>154</v>
      </c>
      <c r="AU488" s="264" t="s">
        <v>85</v>
      </c>
      <c r="AV488" s="14" t="s">
        <v>83</v>
      </c>
      <c r="AW488" s="14" t="s">
        <v>156</v>
      </c>
      <c r="AX488" s="14" t="s">
        <v>75</v>
      </c>
      <c r="AY488" s="264" t="s">
        <v>146</v>
      </c>
    </row>
    <row r="489" s="13" customFormat="1">
      <c r="A489" s="13"/>
      <c r="B489" s="232"/>
      <c r="C489" s="233"/>
      <c r="D489" s="234" t="s">
        <v>154</v>
      </c>
      <c r="E489" s="235" t="s">
        <v>1</v>
      </c>
      <c r="F489" s="236" t="s">
        <v>957</v>
      </c>
      <c r="G489" s="233"/>
      <c r="H489" s="237">
        <v>23.600000000000001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154</v>
      </c>
      <c r="AU489" s="243" t="s">
        <v>85</v>
      </c>
      <c r="AV489" s="13" t="s">
        <v>85</v>
      </c>
      <c r="AW489" s="13" t="s">
        <v>156</v>
      </c>
      <c r="AX489" s="13" t="s">
        <v>75</v>
      </c>
      <c r="AY489" s="243" t="s">
        <v>146</v>
      </c>
    </row>
    <row r="490" s="13" customFormat="1">
      <c r="A490" s="13"/>
      <c r="B490" s="232"/>
      <c r="C490" s="233"/>
      <c r="D490" s="234" t="s">
        <v>154</v>
      </c>
      <c r="E490" s="235" t="s">
        <v>1</v>
      </c>
      <c r="F490" s="236" t="s">
        <v>958</v>
      </c>
      <c r="G490" s="233"/>
      <c r="H490" s="237">
        <v>279.274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154</v>
      </c>
      <c r="AU490" s="243" t="s">
        <v>85</v>
      </c>
      <c r="AV490" s="13" t="s">
        <v>85</v>
      </c>
      <c r="AW490" s="13" t="s">
        <v>156</v>
      </c>
      <c r="AX490" s="13" t="s">
        <v>75</v>
      </c>
      <c r="AY490" s="243" t="s">
        <v>146</v>
      </c>
    </row>
    <row r="491" s="13" customFormat="1">
      <c r="A491" s="13"/>
      <c r="B491" s="232"/>
      <c r="C491" s="233"/>
      <c r="D491" s="234" t="s">
        <v>154</v>
      </c>
      <c r="E491" s="235" t="s">
        <v>1</v>
      </c>
      <c r="F491" s="236" t="s">
        <v>959</v>
      </c>
      <c r="G491" s="233"/>
      <c r="H491" s="237">
        <v>23.600000000000001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154</v>
      </c>
      <c r="AU491" s="243" t="s">
        <v>85</v>
      </c>
      <c r="AV491" s="13" t="s">
        <v>85</v>
      </c>
      <c r="AW491" s="13" t="s">
        <v>156</v>
      </c>
      <c r="AX491" s="13" t="s">
        <v>75</v>
      </c>
      <c r="AY491" s="243" t="s">
        <v>146</v>
      </c>
    </row>
    <row r="492" s="13" customFormat="1">
      <c r="A492" s="13"/>
      <c r="B492" s="232"/>
      <c r="C492" s="233"/>
      <c r="D492" s="234" t="s">
        <v>154</v>
      </c>
      <c r="E492" s="235" t="s">
        <v>1</v>
      </c>
      <c r="F492" s="236" t="s">
        <v>960</v>
      </c>
      <c r="G492" s="233"/>
      <c r="H492" s="237">
        <v>0.75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154</v>
      </c>
      <c r="AU492" s="243" t="s">
        <v>85</v>
      </c>
      <c r="AV492" s="13" t="s">
        <v>85</v>
      </c>
      <c r="AW492" s="13" t="s">
        <v>156</v>
      </c>
      <c r="AX492" s="13" t="s">
        <v>75</v>
      </c>
      <c r="AY492" s="243" t="s">
        <v>146</v>
      </c>
    </row>
    <row r="493" s="13" customFormat="1">
      <c r="A493" s="13"/>
      <c r="B493" s="232"/>
      <c r="C493" s="233"/>
      <c r="D493" s="234" t="s">
        <v>154</v>
      </c>
      <c r="E493" s="235" t="s">
        <v>1</v>
      </c>
      <c r="F493" s="236" t="s">
        <v>961</v>
      </c>
      <c r="G493" s="233"/>
      <c r="H493" s="237">
        <v>7.0499999999999998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154</v>
      </c>
      <c r="AU493" s="243" t="s">
        <v>85</v>
      </c>
      <c r="AV493" s="13" t="s">
        <v>85</v>
      </c>
      <c r="AW493" s="13" t="s">
        <v>156</v>
      </c>
      <c r="AX493" s="13" t="s">
        <v>75</v>
      </c>
      <c r="AY493" s="243" t="s">
        <v>146</v>
      </c>
    </row>
    <row r="494" s="13" customFormat="1">
      <c r="A494" s="13"/>
      <c r="B494" s="232"/>
      <c r="C494" s="233"/>
      <c r="D494" s="234" t="s">
        <v>154</v>
      </c>
      <c r="E494" s="235" t="s">
        <v>1</v>
      </c>
      <c r="F494" s="236" t="s">
        <v>962</v>
      </c>
      <c r="G494" s="233"/>
      <c r="H494" s="237">
        <v>7.0499999999999998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154</v>
      </c>
      <c r="AU494" s="243" t="s">
        <v>85</v>
      </c>
      <c r="AV494" s="13" t="s">
        <v>85</v>
      </c>
      <c r="AW494" s="13" t="s">
        <v>156</v>
      </c>
      <c r="AX494" s="13" t="s">
        <v>75</v>
      </c>
      <c r="AY494" s="243" t="s">
        <v>146</v>
      </c>
    </row>
    <row r="495" s="13" customFormat="1">
      <c r="A495" s="13"/>
      <c r="B495" s="232"/>
      <c r="C495" s="233"/>
      <c r="D495" s="234" t="s">
        <v>154</v>
      </c>
      <c r="E495" s="235" t="s">
        <v>1</v>
      </c>
      <c r="F495" s="236" t="s">
        <v>963</v>
      </c>
      <c r="G495" s="233"/>
      <c r="H495" s="237">
        <v>3.5249999999999999</v>
      </c>
      <c r="I495" s="238"/>
      <c r="J495" s="233"/>
      <c r="K495" s="233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154</v>
      </c>
      <c r="AU495" s="243" t="s">
        <v>85</v>
      </c>
      <c r="AV495" s="13" t="s">
        <v>85</v>
      </c>
      <c r="AW495" s="13" t="s">
        <v>156</v>
      </c>
      <c r="AX495" s="13" t="s">
        <v>75</v>
      </c>
      <c r="AY495" s="243" t="s">
        <v>146</v>
      </c>
    </row>
    <row r="496" s="14" customFormat="1">
      <c r="A496" s="14"/>
      <c r="B496" s="255"/>
      <c r="C496" s="256"/>
      <c r="D496" s="234" t="s">
        <v>154</v>
      </c>
      <c r="E496" s="257" t="s">
        <v>1</v>
      </c>
      <c r="F496" s="258" t="s">
        <v>491</v>
      </c>
      <c r="G496" s="256"/>
      <c r="H496" s="257" t="s">
        <v>1</v>
      </c>
      <c r="I496" s="259"/>
      <c r="J496" s="256"/>
      <c r="K496" s="256"/>
      <c r="L496" s="260"/>
      <c r="M496" s="261"/>
      <c r="N496" s="262"/>
      <c r="O496" s="262"/>
      <c r="P496" s="262"/>
      <c r="Q496" s="262"/>
      <c r="R496" s="262"/>
      <c r="S496" s="262"/>
      <c r="T496" s="26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4" t="s">
        <v>154</v>
      </c>
      <c r="AU496" s="264" t="s">
        <v>85</v>
      </c>
      <c r="AV496" s="14" t="s">
        <v>83</v>
      </c>
      <c r="AW496" s="14" t="s">
        <v>156</v>
      </c>
      <c r="AX496" s="14" t="s">
        <v>75</v>
      </c>
      <c r="AY496" s="264" t="s">
        <v>146</v>
      </c>
    </row>
    <row r="497" s="13" customFormat="1">
      <c r="A497" s="13"/>
      <c r="B497" s="232"/>
      <c r="C497" s="233"/>
      <c r="D497" s="234" t="s">
        <v>154</v>
      </c>
      <c r="E497" s="235" t="s">
        <v>1</v>
      </c>
      <c r="F497" s="236" t="s">
        <v>964</v>
      </c>
      <c r="G497" s="233"/>
      <c r="H497" s="237">
        <v>17.399999999999999</v>
      </c>
      <c r="I497" s="238"/>
      <c r="J497" s="233"/>
      <c r="K497" s="233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154</v>
      </c>
      <c r="AU497" s="243" t="s">
        <v>85</v>
      </c>
      <c r="AV497" s="13" t="s">
        <v>85</v>
      </c>
      <c r="AW497" s="13" t="s">
        <v>156</v>
      </c>
      <c r="AX497" s="13" t="s">
        <v>75</v>
      </c>
      <c r="AY497" s="243" t="s">
        <v>146</v>
      </c>
    </row>
    <row r="498" s="13" customFormat="1">
      <c r="A498" s="13"/>
      <c r="B498" s="232"/>
      <c r="C498" s="233"/>
      <c r="D498" s="234" t="s">
        <v>154</v>
      </c>
      <c r="E498" s="235" t="s">
        <v>1</v>
      </c>
      <c r="F498" s="236" t="s">
        <v>965</v>
      </c>
      <c r="G498" s="233"/>
      <c r="H498" s="237">
        <v>108.493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154</v>
      </c>
      <c r="AU498" s="243" t="s">
        <v>85</v>
      </c>
      <c r="AV498" s="13" t="s">
        <v>85</v>
      </c>
      <c r="AW498" s="13" t="s">
        <v>156</v>
      </c>
      <c r="AX498" s="13" t="s">
        <v>75</v>
      </c>
      <c r="AY498" s="243" t="s">
        <v>146</v>
      </c>
    </row>
    <row r="499" s="13" customFormat="1">
      <c r="A499" s="13"/>
      <c r="B499" s="232"/>
      <c r="C499" s="233"/>
      <c r="D499" s="234" t="s">
        <v>154</v>
      </c>
      <c r="E499" s="235" t="s">
        <v>1</v>
      </c>
      <c r="F499" s="236" t="s">
        <v>966</v>
      </c>
      <c r="G499" s="233"/>
      <c r="H499" s="237">
        <v>1.8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154</v>
      </c>
      <c r="AU499" s="243" t="s">
        <v>85</v>
      </c>
      <c r="AV499" s="13" t="s">
        <v>85</v>
      </c>
      <c r="AW499" s="13" t="s">
        <v>156</v>
      </c>
      <c r="AX499" s="13" t="s">
        <v>75</v>
      </c>
      <c r="AY499" s="243" t="s">
        <v>146</v>
      </c>
    </row>
    <row r="500" s="2" customFormat="1" ht="21.75" customHeight="1">
      <c r="A500" s="37"/>
      <c r="B500" s="38"/>
      <c r="C500" s="244" t="s">
        <v>967</v>
      </c>
      <c r="D500" s="244" t="s">
        <v>196</v>
      </c>
      <c r="E500" s="245" t="s">
        <v>968</v>
      </c>
      <c r="F500" s="246" t="s">
        <v>969</v>
      </c>
      <c r="G500" s="247" t="s">
        <v>159</v>
      </c>
      <c r="H500" s="248">
        <v>9.3800000000000008</v>
      </c>
      <c r="I500" s="249"/>
      <c r="J500" s="250">
        <f>ROUND(I500*H500,2)</f>
        <v>0</v>
      </c>
      <c r="K500" s="251"/>
      <c r="L500" s="252"/>
      <c r="M500" s="253" t="s">
        <v>1</v>
      </c>
      <c r="N500" s="254" t="s">
        <v>40</v>
      </c>
      <c r="O500" s="90"/>
      <c r="P500" s="228">
        <f>O500*H500</f>
        <v>0</v>
      </c>
      <c r="Q500" s="228">
        <v>0.55000000000000004</v>
      </c>
      <c r="R500" s="228">
        <f>Q500*H500</f>
        <v>5.1590000000000007</v>
      </c>
      <c r="S500" s="228">
        <v>0</v>
      </c>
      <c r="T500" s="229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230" t="s">
        <v>313</v>
      </c>
      <c r="AT500" s="230" t="s">
        <v>196</v>
      </c>
      <c r="AU500" s="230" t="s">
        <v>85</v>
      </c>
      <c r="AY500" s="16" t="s">
        <v>146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6" t="s">
        <v>83</v>
      </c>
      <c r="BK500" s="231">
        <f>ROUND(I500*H500,2)</f>
        <v>0</v>
      </c>
      <c r="BL500" s="16" t="s">
        <v>227</v>
      </c>
      <c r="BM500" s="230" t="s">
        <v>970</v>
      </c>
    </row>
    <row r="501" s="13" customFormat="1">
      <c r="A501" s="13"/>
      <c r="B501" s="232"/>
      <c r="C501" s="233"/>
      <c r="D501" s="234" t="s">
        <v>154</v>
      </c>
      <c r="E501" s="235" t="s">
        <v>1</v>
      </c>
      <c r="F501" s="236" t="s">
        <v>971</v>
      </c>
      <c r="G501" s="233"/>
      <c r="H501" s="237">
        <v>0.077759999999999996</v>
      </c>
      <c r="I501" s="238"/>
      <c r="J501" s="233"/>
      <c r="K501" s="233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154</v>
      </c>
      <c r="AU501" s="243" t="s">
        <v>85</v>
      </c>
      <c r="AV501" s="13" t="s">
        <v>85</v>
      </c>
      <c r="AW501" s="13" t="s">
        <v>156</v>
      </c>
      <c r="AX501" s="13" t="s">
        <v>75</v>
      </c>
      <c r="AY501" s="243" t="s">
        <v>146</v>
      </c>
    </row>
    <row r="502" s="13" customFormat="1">
      <c r="A502" s="13"/>
      <c r="B502" s="232"/>
      <c r="C502" s="233"/>
      <c r="D502" s="234" t="s">
        <v>154</v>
      </c>
      <c r="E502" s="235" t="s">
        <v>1</v>
      </c>
      <c r="F502" s="236" t="s">
        <v>972</v>
      </c>
      <c r="G502" s="233"/>
      <c r="H502" s="237">
        <v>0.10152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154</v>
      </c>
      <c r="AU502" s="243" t="s">
        <v>85</v>
      </c>
      <c r="AV502" s="13" t="s">
        <v>85</v>
      </c>
      <c r="AW502" s="13" t="s">
        <v>156</v>
      </c>
      <c r="AX502" s="13" t="s">
        <v>75</v>
      </c>
      <c r="AY502" s="243" t="s">
        <v>146</v>
      </c>
    </row>
    <row r="503" s="13" customFormat="1">
      <c r="A503" s="13"/>
      <c r="B503" s="232"/>
      <c r="C503" s="233"/>
      <c r="D503" s="234" t="s">
        <v>154</v>
      </c>
      <c r="E503" s="235" t="s">
        <v>1</v>
      </c>
      <c r="F503" s="236" t="s">
        <v>973</v>
      </c>
      <c r="G503" s="233"/>
      <c r="H503" s="237">
        <v>7.107246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154</v>
      </c>
      <c r="AU503" s="243" t="s">
        <v>85</v>
      </c>
      <c r="AV503" s="13" t="s">
        <v>85</v>
      </c>
      <c r="AW503" s="13" t="s">
        <v>156</v>
      </c>
      <c r="AX503" s="13" t="s">
        <v>75</v>
      </c>
      <c r="AY503" s="243" t="s">
        <v>146</v>
      </c>
    </row>
    <row r="504" s="13" customFormat="1">
      <c r="A504" s="13"/>
      <c r="B504" s="232"/>
      <c r="C504" s="233"/>
      <c r="D504" s="234" t="s">
        <v>154</v>
      </c>
      <c r="E504" s="235" t="s">
        <v>1</v>
      </c>
      <c r="F504" s="236" t="s">
        <v>974</v>
      </c>
      <c r="G504" s="233"/>
      <c r="H504" s="237">
        <v>1.2403200000000001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154</v>
      </c>
      <c r="AU504" s="243" t="s">
        <v>85</v>
      </c>
      <c r="AV504" s="13" t="s">
        <v>85</v>
      </c>
      <c r="AW504" s="13" t="s">
        <v>156</v>
      </c>
      <c r="AX504" s="13" t="s">
        <v>75</v>
      </c>
      <c r="AY504" s="243" t="s">
        <v>146</v>
      </c>
    </row>
    <row r="505" s="13" customFormat="1">
      <c r="A505" s="13"/>
      <c r="B505" s="232"/>
      <c r="C505" s="233"/>
      <c r="D505" s="234" t="s">
        <v>154</v>
      </c>
      <c r="E505" s="233"/>
      <c r="F505" s="236" t="s">
        <v>975</v>
      </c>
      <c r="G505" s="233"/>
      <c r="H505" s="237">
        <v>9.3800000000000008</v>
      </c>
      <c r="I505" s="238"/>
      <c r="J505" s="233"/>
      <c r="K505" s="233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154</v>
      </c>
      <c r="AU505" s="243" t="s">
        <v>85</v>
      </c>
      <c r="AV505" s="13" t="s">
        <v>85</v>
      </c>
      <c r="AW505" s="13" t="s">
        <v>4</v>
      </c>
      <c r="AX505" s="13" t="s">
        <v>83</v>
      </c>
      <c r="AY505" s="243" t="s">
        <v>146</v>
      </c>
    </row>
    <row r="506" s="2" customFormat="1" ht="55.5" customHeight="1">
      <c r="A506" s="37"/>
      <c r="B506" s="38"/>
      <c r="C506" s="218" t="s">
        <v>976</v>
      </c>
      <c r="D506" s="218" t="s">
        <v>148</v>
      </c>
      <c r="E506" s="219" t="s">
        <v>977</v>
      </c>
      <c r="F506" s="220" t="s">
        <v>978</v>
      </c>
      <c r="G506" s="221" t="s">
        <v>295</v>
      </c>
      <c r="H506" s="222">
        <v>87.230000000000004</v>
      </c>
      <c r="I506" s="223"/>
      <c r="J506" s="224">
        <f>ROUND(I506*H506,2)</f>
        <v>0</v>
      </c>
      <c r="K506" s="225"/>
      <c r="L506" s="43"/>
      <c r="M506" s="226" t="s">
        <v>1</v>
      </c>
      <c r="N506" s="227" t="s">
        <v>40</v>
      </c>
      <c r="O506" s="90"/>
      <c r="P506" s="228">
        <f>O506*H506</f>
        <v>0</v>
      </c>
      <c r="Q506" s="228">
        <v>0</v>
      </c>
      <c r="R506" s="228">
        <f>Q506*H506</f>
        <v>0</v>
      </c>
      <c r="S506" s="228">
        <v>0</v>
      </c>
      <c r="T506" s="229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230" t="s">
        <v>227</v>
      </c>
      <c r="AT506" s="230" t="s">
        <v>148</v>
      </c>
      <c r="AU506" s="230" t="s">
        <v>85</v>
      </c>
      <c r="AY506" s="16" t="s">
        <v>146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6" t="s">
        <v>83</v>
      </c>
      <c r="BK506" s="231">
        <f>ROUND(I506*H506,2)</f>
        <v>0</v>
      </c>
      <c r="BL506" s="16" t="s">
        <v>227</v>
      </c>
      <c r="BM506" s="230" t="s">
        <v>979</v>
      </c>
    </row>
    <row r="507" s="13" customFormat="1">
      <c r="A507" s="13"/>
      <c r="B507" s="232"/>
      <c r="C507" s="233"/>
      <c r="D507" s="234" t="s">
        <v>154</v>
      </c>
      <c r="E507" s="235" t="s">
        <v>1</v>
      </c>
      <c r="F507" s="236" t="s">
        <v>980</v>
      </c>
      <c r="G507" s="233"/>
      <c r="H507" s="237">
        <v>37.509999999999998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154</v>
      </c>
      <c r="AU507" s="243" t="s">
        <v>85</v>
      </c>
      <c r="AV507" s="13" t="s">
        <v>85</v>
      </c>
      <c r="AW507" s="13" t="s">
        <v>156</v>
      </c>
      <c r="AX507" s="13" t="s">
        <v>75</v>
      </c>
      <c r="AY507" s="243" t="s">
        <v>146</v>
      </c>
    </row>
    <row r="508" s="13" customFormat="1">
      <c r="A508" s="13"/>
      <c r="B508" s="232"/>
      <c r="C508" s="233"/>
      <c r="D508" s="234" t="s">
        <v>154</v>
      </c>
      <c r="E508" s="235" t="s">
        <v>1</v>
      </c>
      <c r="F508" s="236" t="s">
        <v>981</v>
      </c>
      <c r="G508" s="233"/>
      <c r="H508" s="237">
        <v>49.719999999999999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154</v>
      </c>
      <c r="AU508" s="243" t="s">
        <v>85</v>
      </c>
      <c r="AV508" s="13" t="s">
        <v>85</v>
      </c>
      <c r="AW508" s="13" t="s">
        <v>156</v>
      </c>
      <c r="AX508" s="13" t="s">
        <v>75</v>
      </c>
      <c r="AY508" s="243" t="s">
        <v>146</v>
      </c>
    </row>
    <row r="509" s="2" customFormat="1" ht="21.75" customHeight="1">
      <c r="A509" s="37"/>
      <c r="B509" s="38"/>
      <c r="C509" s="244" t="s">
        <v>982</v>
      </c>
      <c r="D509" s="244" t="s">
        <v>196</v>
      </c>
      <c r="E509" s="245" t="s">
        <v>983</v>
      </c>
      <c r="F509" s="246" t="s">
        <v>984</v>
      </c>
      <c r="G509" s="247" t="s">
        <v>159</v>
      </c>
      <c r="H509" s="248">
        <v>2.4350000000000001</v>
      </c>
      <c r="I509" s="249"/>
      <c r="J509" s="250">
        <f>ROUND(I509*H509,2)</f>
        <v>0</v>
      </c>
      <c r="K509" s="251"/>
      <c r="L509" s="252"/>
      <c r="M509" s="253" t="s">
        <v>1</v>
      </c>
      <c r="N509" s="254" t="s">
        <v>40</v>
      </c>
      <c r="O509" s="90"/>
      <c r="P509" s="228">
        <f>O509*H509</f>
        <v>0</v>
      </c>
      <c r="Q509" s="228">
        <v>0.55000000000000004</v>
      </c>
      <c r="R509" s="228">
        <f>Q509*H509</f>
        <v>1.3392500000000001</v>
      </c>
      <c r="S509" s="228">
        <v>0</v>
      </c>
      <c r="T509" s="229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30" t="s">
        <v>313</v>
      </c>
      <c r="AT509" s="230" t="s">
        <v>196</v>
      </c>
      <c r="AU509" s="230" t="s">
        <v>85</v>
      </c>
      <c r="AY509" s="16" t="s">
        <v>146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16" t="s">
        <v>83</v>
      </c>
      <c r="BK509" s="231">
        <f>ROUND(I509*H509,2)</f>
        <v>0</v>
      </c>
      <c r="BL509" s="16" t="s">
        <v>227</v>
      </c>
      <c r="BM509" s="230" t="s">
        <v>985</v>
      </c>
    </row>
    <row r="510" s="13" customFormat="1">
      <c r="A510" s="13"/>
      <c r="B510" s="232"/>
      <c r="C510" s="233"/>
      <c r="D510" s="234" t="s">
        <v>154</v>
      </c>
      <c r="E510" s="235" t="s">
        <v>1</v>
      </c>
      <c r="F510" s="236" t="s">
        <v>986</v>
      </c>
      <c r="G510" s="233"/>
      <c r="H510" s="237">
        <v>1.2529440000000001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154</v>
      </c>
      <c r="AU510" s="243" t="s">
        <v>85</v>
      </c>
      <c r="AV510" s="13" t="s">
        <v>85</v>
      </c>
      <c r="AW510" s="13" t="s">
        <v>156</v>
      </c>
      <c r="AX510" s="13" t="s">
        <v>75</v>
      </c>
      <c r="AY510" s="243" t="s">
        <v>146</v>
      </c>
    </row>
    <row r="511" s="13" customFormat="1">
      <c r="A511" s="13"/>
      <c r="B511" s="232"/>
      <c r="C511" s="233"/>
      <c r="D511" s="234" t="s">
        <v>154</v>
      </c>
      <c r="E511" s="235" t="s">
        <v>1</v>
      </c>
      <c r="F511" s="236" t="s">
        <v>987</v>
      </c>
      <c r="G511" s="233"/>
      <c r="H511" s="237">
        <v>0.960256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154</v>
      </c>
      <c r="AU511" s="243" t="s">
        <v>85</v>
      </c>
      <c r="AV511" s="13" t="s">
        <v>85</v>
      </c>
      <c r="AW511" s="13" t="s">
        <v>156</v>
      </c>
      <c r="AX511" s="13" t="s">
        <v>75</v>
      </c>
      <c r="AY511" s="243" t="s">
        <v>146</v>
      </c>
    </row>
    <row r="512" s="13" customFormat="1">
      <c r="A512" s="13"/>
      <c r="B512" s="232"/>
      <c r="C512" s="233"/>
      <c r="D512" s="234" t="s">
        <v>154</v>
      </c>
      <c r="E512" s="233"/>
      <c r="F512" s="236" t="s">
        <v>988</v>
      </c>
      <c r="G512" s="233"/>
      <c r="H512" s="237">
        <v>2.4350000000000001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154</v>
      </c>
      <c r="AU512" s="243" t="s">
        <v>85</v>
      </c>
      <c r="AV512" s="13" t="s">
        <v>85</v>
      </c>
      <c r="AW512" s="13" t="s">
        <v>4</v>
      </c>
      <c r="AX512" s="13" t="s">
        <v>83</v>
      </c>
      <c r="AY512" s="243" t="s">
        <v>146</v>
      </c>
    </row>
    <row r="513" s="2" customFormat="1" ht="55.5" customHeight="1">
      <c r="A513" s="37"/>
      <c r="B513" s="38"/>
      <c r="C513" s="218" t="s">
        <v>989</v>
      </c>
      <c r="D513" s="218" t="s">
        <v>148</v>
      </c>
      <c r="E513" s="219" t="s">
        <v>990</v>
      </c>
      <c r="F513" s="220" t="s">
        <v>991</v>
      </c>
      <c r="G513" s="221" t="s">
        <v>295</v>
      </c>
      <c r="H513" s="222">
        <v>55.899999999999999</v>
      </c>
      <c r="I513" s="223"/>
      <c r="J513" s="224">
        <f>ROUND(I513*H513,2)</f>
        <v>0</v>
      </c>
      <c r="K513" s="225"/>
      <c r="L513" s="43"/>
      <c r="M513" s="226" t="s">
        <v>1</v>
      </c>
      <c r="N513" s="227" t="s">
        <v>40</v>
      </c>
      <c r="O513" s="90"/>
      <c r="P513" s="228">
        <f>O513*H513</f>
        <v>0</v>
      </c>
      <c r="Q513" s="228">
        <v>0</v>
      </c>
      <c r="R513" s="228">
        <f>Q513*H513</f>
        <v>0</v>
      </c>
      <c r="S513" s="228">
        <v>0</v>
      </c>
      <c r="T513" s="229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230" t="s">
        <v>227</v>
      </c>
      <c r="AT513" s="230" t="s">
        <v>148</v>
      </c>
      <c r="AU513" s="230" t="s">
        <v>85</v>
      </c>
      <c r="AY513" s="16" t="s">
        <v>146</v>
      </c>
      <c r="BE513" s="231">
        <f>IF(N513="základní",J513,0)</f>
        <v>0</v>
      </c>
      <c r="BF513" s="231">
        <f>IF(N513="snížená",J513,0)</f>
        <v>0</v>
      </c>
      <c r="BG513" s="231">
        <f>IF(N513="zákl. přenesená",J513,0)</f>
        <v>0</v>
      </c>
      <c r="BH513" s="231">
        <f>IF(N513="sníž. přenesená",J513,0)</f>
        <v>0</v>
      </c>
      <c r="BI513" s="231">
        <f>IF(N513="nulová",J513,0)</f>
        <v>0</v>
      </c>
      <c r="BJ513" s="16" t="s">
        <v>83</v>
      </c>
      <c r="BK513" s="231">
        <f>ROUND(I513*H513,2)</f>
        <v>0</v>
      </c>
      <c r="BL513" s="16" t="s">
        <v>227</v>
      </c>
      <c r="BM513" s="230" t="s">
        <v>992</v>
      </c>
    </row>
    <row r="514" s="13" customFormat="1">
      <c r="A514" s="13"/>
      <c r="B514" s="232"/>
      <c r="C514" s="233"/>
      <c r="D514" s="234" t="s">
        <v>154</v>
      </c>
      <c r="E514" s="235" t="s">
        <v>1</v>
      </c>
      <c r="F514" s="236" t="s">
        <v>993</v>
      </c>
      <c r="G514" s="233"/>
      <c r="H514" s="237">
        <v>47.200000000000003</v>
      </c>
      <c r="I514" s="238"/>
      <c r="J514" s="233"/>
      <c r="K514" s="233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154</v>
      </c>
      <c r="AU514" s="243" t="s">
        <v>85</v>
      </c>
      <c r="AV514" s="13" t="s">
        <v>85</v>
      </c>
      <c r="AW514" s="13" t="s">
        <v>156</v>
      </c>
      <c r="AX514" s="13" t="s">
        <v>75</v>
      </c>
      <c r="AY514" s="243" t="s">
        <v>146</v>
      </c>
    </row>
    <row r="515" s="13" customFormat="1">
      <c r="A515" s="13"/>
      <c r="B515" s="232"/>
      <c r="C515" s="233"/>
      <c r="D515" s="234" t="s">
        <v>154</v>
      </c>
      <c r="E515" s="235" t="s">
        <v>1</v>
      </c>
      <c r="F515" s="236" t="s">
        <v>994</v>
      </c>
      <c r="G515" s="233"/>
      <c r="H515" s="237">
        <v>8.6999999999999993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154</v>
      </c>
      <c r="AU515" s="243" t="s">
        <v>85</v>
      </c>
      <c r="AV515" s="13" t="s">
        <v>85</v>
      </c>
      <c r="AW515" s="13" t="s">
        <v>156</v>
      </c>
      <c r="AX515" s="13" t="s">
        <v>75</v>
      </c>
      <c r="AY515" s="243" t="s">
        <v>146</v>
      </c>
    </row>
    <row r="516" s="2" customFormat="1" ht="21.75" customHeight="1">
      <c r="A516" s="37"/>
      <c r="B516" s="38"/>
      <c r="C516" s="244" t="s">
        <v>995</v>
      </c>
      <c r="D516" s="244" t="s">
        <v>196</v>
      </c>
      <c r="E516" s="245" t="s">
        <v>996</v>
      </c>
      <c r="F516" s="246" t="s">
        <v>997</v>
      </c>
      <c r="G516" s="247" t="s">
        <v>159</v>
      </c>
      <c r="H516" s="248">
        <v>1.968</v>
      </c>
      <c r="I516" s="249"/>
      <c r="J516" s="250">
        <f>ROUND(I516*H516,2)</f>
        <v>0</v>
      </c>
      <c r="K516" s="251"/>
      <c r="L516" s="252"/>
      <c r="M516" s="253" t="s">
        <v>1</v>
      </c>
      <c r="N516" s="254" t="s">
        <v>40</v>
      </c>
      <c r="O516" s="90"/>
      <c r="P516" s="228">
        <f>O516*H516</f>
        <v>0</v>
      </c>
      <c r="Q516" s="228">
        <v>0.55000000000000004</v>
      </c>
      <c r="R516" s="228">
        <f>Q516*H516</f>
        <v>1.0824</v>
      </c>
      <c r="S516" s="228">
        <v>0</v>
      </c>
      <c r="T516" s="229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230" t="s">
        <v>313</v>
      </c>
      <c r="AT516" s="230" t="s">
        <v>196</v>
      </c>
      <c r="AU516" s="230" t="s">
        <v>85</v>
      </c>
      <c r="AY516" s="16" t="s">
        <v>146</v>
      </c>
      <c r="BE516" s="231">
        <f>IF(N516="základní",J516,0)</f>
        <v>0</v>
      </c>
      <c r="BF516" s="231">
        <f>IF(N516="snížená",J516,0)</f>
        <v>0</v>
      </c>
      <c r="BG516" s="231">
        <f>IF(N516="zákl. přenesená",J516,0)</f>
        <v>0</v>
      </c>
      <c r="BH516" s="231">
        <f>IF(N516="sníž. přenesená",J516,0)</f>
        <v>0</v>
      </c>
      <c r="BI516" s="231">
        <f>IF(N516="nulová",J516,0)</f>
        <v>0</v>
      </c>
      <c r="BJ516" s="16" t="s">
        <v>83</v>
      </c>
      <c r="BK516" s="231">
        <f>ROUND(I516*H516,2)</f>
        <v>0</v>
      </c>
      <c r="BL516" s="16" t="s">
        <v>227</v>
      </c>
      <c r="BM516" s="230" t="s">
        <v>998</v>
      </c>
    </row>
    <row r="517" s="13" customFormat="1">
      <c r="A517" s="13"/>
      <c r="B517" s="232"/>
      <c r="C517" s="233"/>
      <c r="D517" s="234" t="s">
        <v>154</v>
      </c>
      <c r="E517" s="235" t="s">
        <v>1</v>
      </c>
      <c r="F517" s="236" t="s">
        <v>999</v>
      </c>
      <c r="G517" s="233"/>
      <c r="H517" s="237">
        <v>1.7888</v>
      </c>
      <c r="I517" s="238"/>
      <c r="J517" s="233"/>
      <c r="K517" s="233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154</v>
      </c>
      <c r="AU517" s="243" t="s">
        <v>85</v>
      </c>
      <c r="AV517" s="13" t="s">
        <v>85</v>
      </c>
      <c r="AW517" s="13" t="s">
        <v>156</v>
      </c>
      <c r="AX517" s="13" t="s">
        <v>75</v>
      </c>
      <c r="AY517" s="243" t="s">
        <v>146</v>
      </c>
    </row>
    <row r="518" s="13" customFormat="1">
      <c r="A518" s="13"/>
      <c r="B518" s="232"/>
      <c r="C518" s="233"/>
      <c r="D518" s="234" t="s">
        <v>154</v>
      </c>
      <c r="E518" s="233"/>
      <c r="F518" s="236" t="s">
        <v>1000</v>
      </c>
      <c r="G518" s="233"/>
      <c r="H518" s="237">
        <v>1.968</v>
      </c>
      <c r="I518" s="238"/>
      <c r="J518" s="233"/>
      <c r="K518" s="233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154</v>
      </c>
      <c r="AU518" s="243" t="s">
        <v>85</v>
      </c>
      <c r="AV518" s="13" t="s">
        <v>85</v>
      </c>
      <c r="AW518" s="13" t="s">
        <v>4</v>
      </c>
      <c r="AX518" s="13" t="s">
        <v>83</v>
      </c>
      <c r="AY518" s="243" t="s">
        <v>146</v>
      </c>
    </row>
    <row r="519" s="2" customFormat="1" ht="55.5" customHeight="1">
      <c r="A519" s="37"/>
      <c r="B519" s="38"/>
      <c r="C519" s="218" t="s">
        <v>1001</v>
      </c>
      <c r="D519" s="218" t="s">
        <v>148</v>
      </c>
      <c r="E519" s="219" t="s">
        <v>1002</v>
      </c>
      <c r="F519" s="220" t="s">
        <v>1003</v>
      </c>
      <c r="G519" s="221" t="s">
        <v>295</v>
      </c>
      <c r="H519" s="222">
        <v>8.6999999999999993</v>
      </c>
      <c r="I519" s="223"/>
      <c r="J519" s="224">
        <f>ROUND(I519*H519,2)</f>
        <v>0</v>
      </c>
      <c r="K519" s="225"/>
      <c r="L519" s="43"/>
      <c r="M519" s="226" t="s">
        <v>1</v>
      </c>
      <c r="N519" s="227" t="s">
        <v>40</v>
      </c>
      <c r="O519" s="90"/>
      <c r="P519" s="228">
        <f>O519*H519</f>
        <v>0</v>
      </c>
      <c r="Q519" s="228">
        <v>0</v>
      </c>
      <c r="R519" s="228">
        <f>Q519*H519</f>
        <v>0</v>
      </c>
      <c r="S519" s="228">
        <v>0</v>
      </c>
      <c r="T519" s="229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230" t="s">
        <v>227</v>
      </c>
      <c r="AT519" s="230" t="s">
        <v>148</v>
      </c>
      <c r="AU519" s="230" t="s">
        <v>85</v>
      </c>
      <c r="AY519" s="16" t="s">
        <v>146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16" t="s">
        <v>83</v>
      </c>
      <c r="BK519" s="231">
        <f>ROUND(I519*H519,2)</f>
        <v>0</v>
      </c>
      <c r="BL519" s="16" t="s">
        <v>227</v>
      </c>
      <c r="BM519" s="230" t="s">
        <v>1004</v>
      </c>
    </row>
    <row r="520" s="13" customFormat="1">
      <c r="A520" s="13"/>
      <c r="B520" s="232"/>
      <c r="C520" s="233"/>
      <c r="D520" s="234" t="s">
        <v>154</v>
      </c>
      <c r="E520" s="235" t="s">
        <v>1</v>
      </c>
      <c r="F520" s="236" t="s">
        <v>1005</v>
      </c>
      <c r="G520" s="233"/>
      <c r="H520" s="237">
        <v>8.6999999999999993</v>
      </c>
      <c r="I520" s="238"/>
      <c r="J520" s="233"/>
      <c r="K520" s="233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154</v>
      </c>
      <c r="AU520" s="243" t="s">
        <v>85</v>
      </c>
      <c r="AV520" s="13" t="s">
        <v>85</v>
      </c>
      <c r="AW520" s="13" t="s">
        <v>156</v>
      </c>
      <c r="AX520" s="13" t="s">
        <v>75</v>
      </c>
      <c r="AY520" s="243" t="s">
        <v>146</v>
      </c>
    </row>
    <row r="521" s="2" customFormat="1" ht="21.75" customHeight="1">
      <c r="A521" s="37"/>
      <c r="B521" s="38"/>
      <c r="C521" s="244" t="s">
        <v>1006</v>
      </c>
      <c r="D521" s="244" t="s">
        <v>196</v>
      </c>
      <c r="E521" s="245" t="s">
        <v>1007</v>
      </c>
      <c r="F521" s="246" t="s">
        <v>1008</v>
      </c>
      <c r="G521" s="247" t="s">
        <v>159</v>
      </c>
      <c r="H521" s="248">
        <v>0.48199999999999998</v>
      </c>
      <c r="I521" s="249"/>
      <c r="J521" s="250">
        <f>ROUND(I521*H521,2)</f>
        <v>0</v>
      </c>
      <c r="K521" s="251"/>
      <c r="L521" s="252"/>
      <c r="M521" s="253" t="s">
        <v>1</v>
      </c>
      <c r="N521" s="254" t="s">
        <v>40</v>
      </c>
      <c r="O521" s="90"/>
      <c r="P521" s="228">
        <f>O521*H521</f>
        <v>0</v>
      </c>
      <c r="Q521" s="228">
        <v>0.44</v>
      </c>
      <c r="R521" s="228">
        <f>Q521*H521</f>
        <v>0.21207999999999999</v>
      </c>
      <c r="S521" s="228">
        <v>0</v>
      </c>
      <c r="T521" s="229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230" t="s">
        <v>313</v>
      </c>
      <c r="AT521" s="230" t="s">
        <v>196</v>
      </c>
      <c r="AU521" s="230" t="s">
        <v>85</v>
      </c>
      <c r="AY521" s="16" t="s">
        <v>146</v>
      </c>
      <c r="BE521" s="231">
        <f>IF(N521="základní",J521,0)</f>
        <v>0</v>
      </c>
      <c r="BF521" s="231">
        <f>IF(N521="snížená",J521,0)</f>
        <v>0</v>
      </c>
      <c r="BG521" s="231">
        <f>IF(N521="zákl. přenesená",J521,0)</f>
        <v>0</v>
      </c>
      <c r="BH521" s="231">
        <f>IF(N521="sníž. přenesená",J521,0)</f>
        <v>0</v>
      </c>
      <c r="BI521" s="231">
        <f>IF(N521="nulová",J521,0)</f>
        <v>0</v>
      </c>
      <c r="BJ521" s="16" t="s">
        <v>83</v>
      </c>
      <c r="BK521" s="231">
        <f>ROUND(I521*H521,2)</f>
        <v>0</v>
      </c>
      <c r="BL521" s="16" t="s">
        <v>227</v>
      </c>
      <c r="BM521" s="230" t="s">
        <v>1009</v>
      </c>
    </row>
    <row r="522" s="13" customFormat="1">
      <c r="A522" s="13"/>
      <c r="B522" s="232"/>
      <c r="C522" s="233"/>
      <c r="D522" s="234" t="s">
        <v>154</v>
      </c>
      <c r="E522" s="235" t="s">
        <v>1</v>
      </c>
      <c r="F522" s="236" t="s">
        <v>1010</v>
      </c>
      <c r="G522" s="233"/>
      <c r="H522" s="237">
        <v>0.43847999999999998</v>
      </c>
      <c r="I522" s="238"/>
      <c r="J522" s="233"/>
      <c r="K522" s="233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154</v>
      </c>
      <c r="AU522" s="243" t="s">
        <v>85</v>
      </c>
      <c r="AV522" s="13" t="s">
        <v>85</v>
      </c>
      <c r="AW522" s="13" t="s">
        <v>156</v>
      </c>
      <c r="AX522" s="13" t="s">
        <v>83</v>
      </c>
      <c r="AY522" s="243" t="s">
        <v>146</v>
      </c>
    </row>
    <row r="523" s="13" customFormat="1">
      <c r="A523" s="13"/>
      <c r="B523" s="232"/>
      <c r="C523" s="233"/>
      <c r="D523" s="234" t="s">
        <v>154</v>
      </c>
      <c r="E523" s="233"/>
      <c r="F523" s="236" t="s">
        <v>1011</v>
      </c>
      <c r="G523" s="233"/>
      <c r="H523" s="237">
        <v>0.48199999999999998</v>
      </c>
      <c r="I523" s="238"/>
      <c r="J523" s="233"/>
      <c r="K523" s="233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154</v>
      </c>
      <c r="AU523" s="243" t="s">
        <v>85</v>
      </c>
      <c r="AV523" s="13" t="s">
        <v>85</v>
      </c>
      <c r="AW523" s="13" t="s">
        <v>4</v>
      </c>
      <c r="AX523" s="13" t="s">
        <v>83</v>
      </c>
      <c r="AY523" s="243" t="s">
        <v>146</v>
      </c>
    </row>
    <row r="524" s="2" customFormat="1" ht="37.8" customHeight="1">
      <c r="A524" s="37"/>
      <c r="B524" s="38"/>
      <c r="C524" s="218" t="s">
        <v>1012</v>
      </c>
      <c r="D524" s="218" t="s">
        <v>148</v>
      </c>
      <c r="E524" s="219" t="s">
        <v>1013</v>
      </c>
      <c r="F524" s="220" t="s">
        <v>1014</v>
      </c>
      <c r="G524" s="221" t="s">
        <v>151</v>
      </c>
      <c r="H524" s="222">
        <v>289.5</v>
      </c>
      <c r="I524" s="223"/>
      <c r="J524" s="224">
        <f>ROUND(I524*H524,2)</f>
        <v>0</v>
      </c>
      <c r="K524" s="225"/>
      <c r="L524" s="43"/>
      <c r="M524" s="226" t="s">
        <v>1</v>
      </c>
      <c r="N524" s="227" t="s">
        <v>40</v>
      </c>
      <c r="O524" s="90"/>
      <c r="P524" s="228">
        <f>O524*H524</f>
        <v>0</v>
      </c>
      <c r="Q524" s="228">
        <v>0</v>
      </c>
      <c r="R524" s="228">
        <f>Q524*H524</f>
        <v>0</v>
      </c>
      <c r="S524" s="228">
        <v>0</v>
      </c>
      <c r="T524" s="229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230" t="s">
        <v>227</v>
      </c>
      <c r="AT524" s="230" t="s">
        <v>148</v>
      </c>
      <c r="AU524" s="230" t="s">
        <v>85</v>
      </c>
      <c r="AY524" s="16" t="s">
        <v>146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6" t="s">
        <v>83</v>
      </c>
      <c r="BK524" s="231">
        <f>ROUND(I524*H524,2)</f>
        <v>0</v>
      </c>
      <c r="BL524" s="16" t="s">
        <v>227</v>
      </c>
      <c r="BM524" s="230" t="s">
        <v>1015</v>
      </c>
    </row>
    <row r="525" s="13" customFormat="1">
      <c r="A525" s="13"/>
      <c r="B525" s="232"/>
      <c r="C525" s="233"/>
      <c r="D525" s="234" t="s">
        <v>154</v>
      </c>
      <c r="E525" s="235" t="s">
        <v>1</v>
      </c>
      <c r="F525" s="236" t="s">
        <v>1016</v>
      </c>
      <c r="G525" s="233"/>
      <c r="H525" s="237">
        <v>289.5</v>
      </c>
      <c r="I525" s="238"/>
      <c r="J525" s="233"/>
      <c r="K525" s="233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154</v>
      </c>
      <c r="AU525" s="243" t="s">
        <v>85</v>
      </c>
      <c r="AV525" s="13" t="s">
        <v>85</v>
      </c>
      <c r="AW525" s="13" t="s">
        <v>156</v>
      </c>
      <c r="AX525" s="13" t="s">
        <v>75</v>
      </c>
      <c r="AY525" s="243" t="s">
        <v>146</v>
      </c>
    </row>
    <row r="526" s="2" customFormat="1" ht="24.15" customHeight="1">
      <c r="A526" s="37"/>
      <c r="B526" s="38"/>
      <c r="C526" s="244" t="s">
        <v>1017</v>
      </c>
      <c r="D526" s="244" t="s">
        <v>196</v>
      </c>
      <c r="E526" s="245" t="s">
        <v>1018</v>
      </c>
      <c r="F526" s="246" t="s">
        <v>1019</v>
      </c>
      <c r="G526" s="247" t="s">
        <v>159</v>
      </c>
      <c r="H526" s="248">
        <v>7.9610000000000003</v>
      </c>
      <c r="I526" s="249"/>
      <c r="J526" s="250">
        <f>ROUND(I526*H526,2)</f>
        <v>0</v>
      </c>
      <c r="K526" s="251"/>
      <c r="L526" s="252"/>
      <c r="M526" s="253" t="s">
        <v>1</v>
      </c>
      <c r="N526" s="254" t="s">
        <v>40</v>
      </c>
      <c r="O526" s="90"/>
      <c r="P526" s="228">
        <f>O526*H526</f>
        <v>0</v>
      </c>
      <c r="Q526" s="228">
        <v>0.55000000000000004</v>
      </c>
      <c r="R526" s="228">
        <f>Q526*H526</f>
        <v>4.3785500000000006</v>
      </c>
      <c r="S526" s="228">
        <v>0</v>
      </c>
      <c r="T526" s="229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230" t="s">
        <v>313</v>
      </c>
      <c r="AT526" s="230" t="s">
        <v>196</v>
      </c>
      <c r="AU526" s="230" t="s">
        <v>85</v>
      </c>
      <c r="AY526" s="16" t="s">
        <v>146</v>
      </c>
      <c r="BE526" s="231">
        <f>IF(N526="základní",J526,0)</f>
        <v>0</v>
      </c>
      <c r="BF526" s="231">
        <f>IF(N526="snížená",J526,0)</f>
        <v>0</v>
      </c>
      <c r="BG526" s="231">
        <f>IF(N526="zákl. přenesená",J526,0)</f>
        <v>0</v>
      </c>
      <c r="BH526" s="231">
        <f>IF(N526="sníž. přenesená",J526,0)</f>
        <v>0</v>
      </c>
      <c r="BI526" s="231">
        <f>IF(N526="nulová",J526,0)</f>
        <v>0</v>
      </c>
      <c r="BJ526" s="16" t="s">
        <v>83</v>
      </c>
      <c r="BK526" s="231">
        <f>ROUND(I526*H526,2)</f>
        <v>0</v>
      </c>
      <c r="BL526" s="16" t="s">
        <v>227</v>
      </c>
      <c r="BM526" s="230" t="s">
        <v>1020</v>
      </c>
    </row>
    <row r="527" s="13" customFormat="1">
      <c r="A527" s="13"/>
      <c r="B527" s="232"/>
      <c r="C527" s="233"/>
      <c r="D527" s="234" t="s">
        <v>154</v>
      </c>
      <c r="E527" s="235" t="s">
        <v>1</v>
      </c>
      <c r="F527" s="236" t="s">
        <v>1021</v>
      </c>
      <c r="G527" s="233"/>
      <c r="H527" s="237">
        <v>7.2374999999999998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154</v>
      </c>
      <c r="AU527" s="243" t="s">
        <v>85</v>
      </c>
      <c r="AV527" s="13" t="s">
        <v>85</v>
      </c>
      <c r="AW527" s="13" t="s">
        <v>156</v>
      </c>
      <c r="AX527" s="13" t="s">
        <v>83</v>
      </c>
      <c r="AY527" s="243" t="s">
        <v>146</v>
      </c>
    </row>
    <row r="528" s="13" customFormat="1">
      <c r="A528" s="13"/>
      <c r="B528" s="232"/>
      <c r="C528" s="233"/>
      <c r="D528" s="234" t="s">
        <v>154</v>
      </c>
      <c r="E528" s="233"/>
      <c r="F528" s="236" t="s">
        <v>1022</v>
      </c>
      <c r="G528" s="233"/>
      <c r="H528" s="237">
        <v>7.9610000000000003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154</v>
      </c>
      <c r="AU528" s="243" t="s">
        <v>85</v>
      </c>
      <c r="AV528" s="13" t="s">
        <v>85</v>
      </c>
      <c r="AW528" s="13" t="s">
        <v>4</v>
      </c>
      <c r="AX528" s="13" t="s">
        <v>83</v>
      </c>
      <c r="AY528" s="243" t="s">
        <v>146</v>
      </c>
    </row>
    <row r="529" s="2" customFormat="1" ht="24.15" customHeight="1">
      <c r="A529" s="37"/>
      <c r="B529" s="38"/>
      <c r="C529" s="218" t="s">
        <v>1023</v>
      </c>
      <c r="D529" s="218" t="s">
        <v>148</v>
      </c>
      <c r="E529" s="219" t="s">
        <v>1024</v>
      </c>
      <c r="F529" s="220" t="s">
        <v>1025</v>
      </c>
      <c r="G529" s="221" t="s">
        <v>295</v>
      </c>
      <c r="H529" s="222">
        <v>403.62200000000001</v>
      </c>
      <c r="I529" s="223"/>
      <c r="J529" s="224">
        <f>ROUND(I529*H529,2)</f>
        <v>0</v>
      </c>
      <c r="K529" s="225"/>
      <c r="L529" s="43"/>
      <c r="M529" s="226" t="s">
        <v>1</v>
      </c>
      <c r="N529" s="227" t="s">
        <v>40</v>
      </c>
      <c r="O529" s="90"/>
      <c r="P529" s="228">
        <f>O529*H529</f>
        <v>0</v>
      </c>
      <c r="Q529" s="228">
        <v>2.0000000000000002E-05</v>
      </c>
      <c r="R529" s="228">
        <f>Q529*H529</f>
        <v>0.0080724400000000002</v>
      </c>
      <c r="S529" s="228">
        <v>0</v>
      </c>
      <c r="T529" s="229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230" t="s">
        <v>227</v>
      </c>
      <c r="AT529" s="230" t="s">
        <v>148</v>
      </c>
      <c r="AU529" s="230" t="s">
        <v>85</v>
      </c>
      <c r="AY529" s="16" t="s">
        <v>146</v>
      </c>
      <c r="BE529" s="231">
        <f>IF(N529="základní",J529,0)</f>
        <v>0</v>
      </c>
      <c r="BF529" s="231">
        <f>IF(N529="snížená",J529,0)</f>
        <v>0</v>
      </c>
      <c r="BG529" s="231">
        <f>IF(N529="zákl. přenesená",J529,0)</f>
        <v>0</v>
      </c>
      <c r="BH529" s="231">
        <f>IF(N529="sníž. přenesená",J529,0)</f>
        <v>0</v>
      </c>
      <c r="BI529" s="231">
        <f>IF(N529="nulová",J529,0)</f>
        <v>0</v>
      </c>
      <c r="BJ529" s="16" t="s">
        <v>83</v>
      </c>
      <c r="BK529" s="231">
        <f>ROUND(I529*H529,2)</f>
        <v>0</v>
      </c>
      <c r="BL529" s="16" t="s">
        <v>227</v>
      </c>
      <c r="BM529" s="230" t="s">
        <v>1026</v>
      </c>
    </row>
    <row r="530" s="13" customFormat="1">
      <c r="A530" s="13"/>
      <c r="B530" s="232"/>
      <c r="C530" s="233"/>
      <c r="D530" s="234" t="s">
        <v>154</v>
      </c>
      <c r="E530" s="235" t="s">
        <v>1</v>
      </c>
      <c r="F530" s="236" t="s">
        <v>1027</v>
      </c>
      <c r="G530" s="233"/>
      <c r="H530" s="237">
        <v>403.62200000000001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154</v>
      </c>
      <c r="AU530" s="243" t="s">
        <v>85</v>
      </c>
      <c r="AV530" s="13" t="s">
        <v>85</v>
      </c>
      <c r="AW530" s="13" t="s">
        <v>156</v>
      </c>
      <c r="AX530" s="13" t="s">
        <v>75</v>
      </c>
      <c r="AY530" s="243" t="s">
        <v>146</v>
      </c>
    </row>
    <row r="531" s="2" customFormat="1" ht="16.5" customHeight="1">
      <c r="A531" s="37"/>
      <c r="B531" s="38"/>
      <c r="C531" s="244" t="s">
        <v>1028</v>
      </c>
      <c r="D531" s="244" t="s">
        <v>196</v>
      </c>
      <c r="E531" s="245" t="s">
        <v>1029</v>
      </c>
      <c r="F531" s="246" t="s">
        <v>1030</v>
      </c>
      <c r="G531" s="247" t="s">
        <v>159</v>
      </c>
      <c r="H531" s="248">
        <v>1.0660000000000001</v>
      </c>
      <c r="I531" s="249"/>
      <c r="J531" s="250">
        <f>ROUND(I531*H531,2)</f>
        <v>0</v>
      </c>
      <c r="K531" s="251"/>
      <c r="L531" s="252"/>
      <c r="M531" s="253" t="s">
        <v>1</v>
      </c>
      <c r="N531" s="254" t="s">
        <v>40</v>
      </c>
      <c r="O531" s="90"/>
      <c r="P531" s="228">
        <f>O531*H531</f>
        <v>0</v>
      </c>
      <c r="Q531" s="228">
        <v>0.55000000000000004</v>
      </c>
      <c r="R531" s="228">
        <f>Q531*H531</f>
        <v>0.58630000000000004</v>
      </c>
      <c r="S531" s="228">
        <v>0</v>
      </c>
      <c r="T531" s="229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230" t="s">
        <v>313</v>
      </c>
      <c r="AT531" s="230" t="s">
        <v>196</v>
      </c>
      <c r="AU531" s="230" t="s">
        <v>85</v>
      </c>
      <c r="AY531" s="16" t="s">
        <v>146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6" t="s">
        <v>83</v>
      </c>
      <c r="BK531" s="231">
        <f>ROUND(I531*H531,2)</f>
        <v>0</v>
      </c>
      <c r="BL531" s="16" t="s">
        <v>227</v>
      </c>
      <c r="BM531" s="230" t="s">
        <v>1031</v>
      </c>
    </row>
    <row r="532" s="13" customFormat="1">
      <c r="A532" s="13"/>
      <c r="B532" s="232"/>
      <c r="C532" s="233"/>
      <c r="D532" s="234" t="s">
        <v>154</v>
      </c>
      <c r="E532" s="235" t="s">
        <v>1</v>
      </c>
      <c r="F532" s="236" t="s">
        <v>1032</v>
      </c>
      <c r="G532" s="233"/>
      <c r="H532" s="237">
        <v>0.96869280000000002</v>
      </c>
      <c r="I532" s="238"/>
      <c r="J532" s="233"/>
      <c r="K532" s="233"/>
      <c r="L532" s="239"/>
      <c r="M532" s="240"/>
      <c r="N532" s="241"/>
      <c r="O532" s="241"/>
      <c r="P532" s="241"/>
      <c r="Q532" s="241"/>
      <c r="R532" s="241"/>
      <c r="S532" s="241"/>
      <c r="T532" s="24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3" t="s">
        <v>154</v>
      </c>
      <c r="AU532" s="243" t="s">
        <v>85</v>
      </c>
      <c r="AV532" s="13" t="s">
        <v>85</v>
      </c>
      <c r="AW532" s="13" t="s">
        <v>156</v>
      </c>
      <c r="AX532" s="13" t="s">
        <v>83</v>
      </c>
      <c r="AY532" s="243" t="s">
        <v>146</v>
      </c>
    </row>
    <row r="533" s="13" customFormat="1">
      <c r="A533" s="13"/>
      <c r="B533" s="232"/>
      <c r="C533" s="233"/>
      <c r="D533" s="234" t="s">
        <v>154</v>
      </c>
      <c r="E533" s="233"/>
      <c r="F533" s="236" t="s">
        <v>1033</v>
      </c>
      <c r="G533" s="233"/>
      <c r="H533" s="237">
        <v>1.0660000000000001</v>
      </c>
      <c r="I533" s="238"/>
      <c r="J533" s="233"/>
      <c r="K533" s="233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154</v>
      </c>
      <c r="AU533" s="243" t="s">
        <v>85</v>
      </c>
      <c r="AV533" s="13" t="s">
        <v>85</v>
      </c>
      <c r="AW533" s="13" t="s">
        <v>4</v>
      </c>
      <c r="AX533" s="13" t="s">
        <v>83</v>
      </c>
      <c r="AY533" s="243" t="s">
        <v>146</v>
      </c>
    </row>
    <row r="534" s="2" customFormat="1" ht="37.8" customHeight="1">
      <c r="A534" s="37"/>
      <c r="B534" s="38"/>
      <c r="C534" s="218" t="s">
        <v>1034</v>
      </c>
      <c r="D534" s="218" t="s">
        <v>148</v>
      </c>
      <c r="E534" s="219" t="s">
        <v>1035</v>
      </c>
      <c r="F534" s="220" t="s">
        <v>1036</v>
      </c>
      <c r="G534" s="221" t="s">
        <v>159</v>
      </c>
      <c r="H534" s="222">
        <v>23.231000000000002</v>
      </c>
      <c r="I534" s="223"/>
      <c r="J534" s="224">
        <f>ROUND(I534*H534,2)</f>
        <v>0</v>
      </c>
      <c r="K534" s="225"/>
      <c r="L534" s="43"/>
      <c r="M534" s="226" t="s">
        <v>1</v>
      </c>
      <c r="N534" s="227" t="s">
        <v>40</v>
      </c>
      <c r="O534" s="90"/>
      <c r="P534" s="228">
        <f>O534*H534</f>
        <v>0</v>
      </c>
      <c r="Q534" s="228">
        <v>0.023300000000000001</v>
      </c>
      <c r="R534" s="228">
        <f>Q534*H534</f>
        <v>0.54128230000000011</v>
      </c>
      <c r="S534" s="228">
        <v>0</v>
      </c>
      <c r="T534" s="229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230" t="s">
        <v>227</v>
      </c>
      <c r="AT534" s="230" t="s">
        <v>148</v>
      </c>
      <c r="AU534" s="230" t="s">
        <v>85</v>
      </c>
      <c r="AY534" s="16" t="s">
        <v>146</v>
      </c>
      <c r="BE534" s="231">
        <f>IF(N534="základní",J534,0)</f>
        <v>0</v>
      </c>
      <c r="BF534" s="231">
        <f>IF(N534="snížená",J534,0)</f>
        <v>0</v>
      </c>
      <c r="BG534" s="231">
        <f>IF(N534="zákl. přenesená",J534,0)</f>
        <v>0</v>
      </c>
      <c r="BH534" s="231">
        <f>IF(N534="sníž. přenesená",J534,0)</f>
        <v>0</v>
      </c>
      <c r="BI534" s="231">
        <f>IF(N534="nulová",J534,0)</f>
        <v>0</v>
      </c>
      <c r="BJ534" s="16" t="s">
        <v>83</v>
      </c>
      <c r="BK534" s="231">
        <f>ROUND(I534*H534,2)</f>
        <v>0</v>
      </c>
      <c r="BL534" s="16" t="s">
        <v>227</v>
      </c>
      <c r="BM534" s="230" t="s">
        <v>1037</v>
      </c>
    </row>
    <row r="535" s="13" customFormat="1">
      <c r="A535" s="13"/>
      <c r="B535" s="232"/>
      <c r="C535" s="233"/>
      <c r="D535" s="234" t="s">
        <v>154</v>
      </c>
      <c r="E535" s="235" t="s">
        <v>1</v>
      </c>
      <c r="F535" s="236" t="s">
        <v>1038</v>
      </c>
      <c r="G535" s="233"/>
      <c r="H535" s="237">
        <v>23.230909090909101</v>
      </c>
      <c r="I535" s="238"/>
      <c r="J535" s="233"/>
      <c r="K535" s="233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154</v>
      </c>
      <c r="AU535" s="243" t="s">
        <v>85</v>
      </c>
      <c r="AV535" s="13" t="s">
        <v>85</v>
      </c>
      <c r="AW535" s="13" t="s">
        <v>156</v>
      </c>
      <c r="AX535" s="13" t="s">
        <v>75</v>
      </c>
      <c r="AY535" s="243" t="s">
        <v>146</v>
      </c>
    </row>
    <row r="536" s="2" customFormat="1" ht="33" customHeight="1">
      <c r="A536" s="37"/>
      <c r="B536" s="38"/>
      <c r="C536" s="218" t="s">
        <v>1039</v>
      </c>
      <c r="D536" s="218" t="s">
        <v>148</v>
      </c>
      <c r="E536" s="219" t="s">
        <v>1040</v>
      </c>
      <c r="F536" s="220" t="s">
        <v>1041</v>
      </c>
      <c r="G536" s="221" t="s">
        <v>295</v>
      </c>
      <c r="H536" s="222">
        <v>4.4800000000000004</v>
      </c>
      <c r="I536" s="223"/>
      <c r="J536" s="224">
        <f>ROUND(I536*H536,2)</f>
        <v>0</v>
      </c>
      <c r="K536" s="225"/>
      <c r="L536" s="43"/>
      <c r="M536" s="226" t="s">
        <v>1</v>
      </c>
      <c r="N536" s="227" t="s">
        <v>40</v>
      </c>
      <c r="O536" s="90"/>
      <c r="P536" s="228">
        <f>O536*H536</f>
        <v>0</v>
      </c>
      <c r="Q536" s="228">
        <v>0</v>
      </c>
      <c r="R536" s="228">
        <f>Q536*H536</f>
        <v>0</v>
      </c>
      <c r="S536" s="228">
        <v>0</v>
      </c>
      <c r="T536" s="229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230" t="s">
        <v>227</v>
      </c>
      <c r="AT536" s="230" t="s">
        <v>148</v>
      </c>
      <c r="AU536" s="230" t="s">
        <v>85</v>
      </c>
      <c r="AY536" s="16" t="s">
        <v>146</v>
      </c>
      <c r="BE536" s="231">
        <f>IF(N536="základní",J536,0)</f>
        <v>0</v>
      </c>
      <c r="BF536" s="231">
        <f>IF(N536="snížená",J536,0)</f>
        <v>0</v>
      </c>
      <c r="BG536" s="231">
        <f>IF(N536="zákl. přenesená",J536,0)</f>
        <v>0</v>
      </c>
      <c r="BH536" s="231">
        <f>IF(N536="sníž. přenesená",J536,0)</f>
        <v>0</v>
      </c>
      <c r="BI536" s="231">
        <f>IF(N536="nulová",J536,0)</f>
        <v>0</v>
      </c>
      <c r="BJ536" s="16" t="s">
        <v>83</v>
      </c>
      <c r="BK536" s="231">
        <f>ROUND(I536*H536,2)</f>
        <v>0</v>
      </c>
      <c r="BL536" s="16" t="s">
        <v>227</v>
      </c>
      <c r="BM536" s="230" t="s">
        <v>1042</v>
      </c>
    </row>
    <row r="537" s="13" customFormat="1">
      <c r="A537" s="13"/>
      <c r="B537" s="232"/>
      <c r="C537" s="233"/>
      <c r="D537" s="234" t="s">
        <v>154</v>
      </c>
      <c r="E537" s="235" t="s">
        <v>1</v>
      </c>
      <c r="F537" s="236" t="s">
        <v>1043</v>
      </c>
      <c r="G537" s="233"/>
      <c r="H537" s="237">
        <v>4.4800000000000004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154</v>
      </c>
      <c r="AU537" s="243" t="s">
        <v>85</v>
      </c>
      <c r="AV537" s="13" t="s">
        <v>85</v>
      </c>
      <c r="AW537" s="13" t="s">
        <v>156</v>
      </c>
      <c r="AX537" s="13" t="s">
        <v>75</v>
      </c>
      <c r="AY537" s="243" t="s">
        <v>146</v>
      </c>
    </row>
    <row r="538" s="2" customFormat="1" ht="21.75" customHeight="1">
      <c r="A538" s="37"/>
      <c r="B538" s="38"/>
      <c r="C538" s="244" t="s">
        <v>1044</v>
      </c>
      <c r="D538" s="244" t="s">
        <v>196</v>
      </c>
      <c r="E538" s="245" t="s">
        <v>1045</v>
      </c>
      <c r="F538" s="246" t="s">
        <v>1046</v>
      </c>
      <c r="G538" s="247" t="s">
        <v>159</v>
      </c>
      <c r="H538" s="248">
        <v>0.126</v>
      </c>
      <c r="I538" s="249"/>
      <c r="J538" s="250">
        <f>ROUND(I538*H538,2)</f>
        <v>0</v>
      </c>
      <c r="K538" s="251"/>
      <c r="L538" s="252"/>
      <c r="M538" s="253" t="s">
        <v>1</v>
      </c>
      <c r="N538" s="254" t="s">
        <v>40</v>
      </c>
      <c r="O538" s="90"/>
      <c r="P538" s="228">
        <f>O538*H538</f>
        <v>0</v>
      </c>
      <c r="Q538" s="228">
        <v>0.55000000000000004</v>
      </c>
      <c r="R538" s="228">
        <f>Q538*H538</f>
        <v>0.0693</v>
      </c>
      <c r="S538" s="228">
        <v>0</v>
      </c>
      <c r="T538" s="229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230" t="s">
        <v>313</v>
      </c>
      <c r="AT538" s="230" t="s">
        <v>196</v>
      </c>
      <c r="AU538" s="230" t="s">
        <v>85</v>
      </c>
      <c r="AY538" s="16" t="s">
        <v>146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6" t="s">
        <v>83</v>
      </c>
      <c r="BK538" s="231">
        <f>ROUND(I538*H538,2)</f>
        <v>0</v>
      </c>
      <c r="BL538" s="16" t="s">
        <v>227</v>
      </c>
      <c r="BM538" s="230" t="s">
        <v>1047</v>
      </c>
    </row>
    <row r="539" s="13" customFormat="1">
      <c r="A539" s="13"/>
      <c r="B539" s="232"/>
      <c r="C539" s="233"/>
      <c r="D539" s="234" t="s">
        <v>154</v>
      </c>
      <c r="E539" s="235" t="s">
        <v>1</v>
      </c>
      <c r="F539" s="236" t="s">
        <v>1048</v>
      </c>
      <c r="G539" s="233"/>
      <c r="H539" s="237">
        <v>0.114688</v>
      </c>
      <c r="I539" s="238"/>
      <c r="J539" s="233"/>
      <c r="K539" s="233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154</v>
      </c>
      <c r="AU539" s="243" t="s">
        <v>85</v>
      </c>
      <c r="AV539" s="13" t="s">
        <v>85</v>
      </c>
      <c r="AW539" s="13" t="s">
        <v>156</v>
      </c>
      <c r="AX539" s="13" t="s">
        <v>83</v>
      </c>
      <c r="AY539" s="243" t="s">
        <v>146</v>
      </c>
    </row>
    <row r="540" s="13" customFormat="1">
      <c r="A540" s="13"/>
      <c r="B540" s="232"/>
      <c r="C540" s="233"/>
      <c r="D540" s="234" t="s">
        <v>154</v>
      </c>
      <c r="E540" s="233"/>
      <c r="F540" s="236" t="s">
        <v>1049</v>
      </c>
      <c r="G540" s="233"/>
      <c r="H540" s="237">
        <v>0.126</v>
      </c>
      <c r="I540" s="238"/>
      <c r="J540" s="233"/>
      <c r="K540" s="233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154</v>
      </c>
      <c r="AU540" s="243" t="s">
        <v>85</v>
      </c>
      <c r="AV540" s="13" t="s">
        <v>85</v>
      </c>
      <c r="AW540" s="13" t="s">
        <v>4</v>
      </c>
      <c r="AX540" s="13" t="s">
        <v>83</v>
      </c>
      <c r="AY540" s="243" t="s">
        <v>146</v>
      </c>
    </row>
    <row r="541" s="2" customFormat="1" ht="24.15" customHeight="1">
      <c r="A541" s="37"/>
      <c r="B541" s="38"/>
      <c r="C541" s="218" t="s">
        <v>1050</v>
      </c>
      <c r="D541" s="218" t="s">
        <v>148</v>
      </c>
      <c r="E541" s="219" t="s">
        <v>1051</v>
      </c>
      <c r="F541" s="220" t="s">
        <v>1052</v>
      </c>
      <c r="G541" s="221" t="s">
        <v>159</v>
      </c>
      <c r="H541" s="222">
        <v>0.11500000000000001</v>
      </c>
      <c r="I541" s="223"/>
      <c r="J541" s="224">
        <f>ROUND(I541*H541,2)</f>
        <v>0</v>
      </c>
      <c r="K541" s="225"/>
      <c r="L541" s="43"/>
      <c r="M541" s="226" t="s">
        <v>1</v>
      </c>
      <c r="N541" s="227" t="s">
        <v>40</v>
      </c>
      <c r="O541" s="90"/>
      <c r="P541" s="228">
        <f>O541*H541</f>
        <v>0</v>
      </c>
      <c r="Q541" s="228">
        <v>0.024199999999999999</v>
      </c>
      <c r="R541" s="228">
        <f>Q541*H541</f>
        <v>0.0027829999999999999</v>
      </c>
      <c r="S541" s="228">
        <v>0</v>
      </c>
      <c r="T541" s="229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230" t="s">
        <v>227</v>
      </c>
      <c r="AT541" s="230" t="s">
        <v>148</v>
      </c>
      <c r="AU541" s="230" t="s">
        <v>85</v>
      </c>
      <c r="AY541" s="16" t="s">
        <v>146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6" t="s">
        <v>83</v>
      </c>
      <c r="BK541" s="231">
        <f>ROUND(I541*H541,2)</f>
        <v>0</v>
      </c>
      <c r="BL541" s="16" t="s">
        <v>227</v>
      </c>
      <c r="BM541" s="230" t="s">
        <v>1053</v>
      </c>
    </row>
    <row r="542" s="13" customFormat="1">
      <c r="A542" s="13"/>
      <c r="B542" s="232"/>
      <c r="C542" s="233"/>
      <c r="D542" s="234" t="s">
        <v>154</v>
      </c>
      <c r="E542" s="235" t="s">
        <v>1</v>
      </c>
      <c r="F542" s="236" t="s">
        <v>1054</v>
      </c>
      <c r="G542" s="233"/>
      <c r="H542" s="237">
        <v>0.115454545454545</v>
      </c>
      <c r="I542" s="238"/>
      <c r="J542" s="233"/>
      <c r="K542" s="233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154</v>
      </c>
      <c r="AU542" s="243" t="s">
        <v>85</v>
      </c>
      <c r="AV542" s="13" t="s">
        <v>85</v>
      </c>
      <c r="AW542" s="13" t="s">
        <v>156</v>
      </c>
      <c r="AX542" s="13" t="s">
        <v>75</v>
      </c>
      <c r="AY542" s="243" t="s">
        <v>146</v>
      </c>
    </row>
    <row r="543" s="2" customFormat="1" ht="55.5" customHeight="1">
      <c r="A543" s="37"/>
      <c r="B543" s="38"/>
      <c r="C543" s="218" t="s">
        <v>1055</v>
      </c>
      <c r="D543" s="218" t="s">
        <v>148</v>
      </c>
      <c r="E543" s="219" t="s">
        <v>1056</v>
      </c>
      <c r="F543" s="220" t="s">
        <v>1057</v>
      </c>
      <c r="G543" s="221" t="s">
        <v>184</v>
      </c>
      <c r="H543" s="222">
        <v>14.962</v>
      </c>
      <c r="I543" s="223"/>
      <c r="J543" s="224">
        <f>ROUND(I543*H543,2)</f>
        <v>0</v>
      </c>
      <c r="K543" s="225"/>
      <c r="L543" s="43"/>
      <c r="M543" s="226" t="s">
        <v>1</v>
      </c>
      <c r="N543" s="227" t="s">
        <v>40</v>
      </c>
      <c r="O543" s="90"/>
      <c r="P543" s="228">
        <f>O543*H543</f>
        <v>0</v>
      </c>
      <c r="Q543" s="228">
        <v>0</v>
      </c>
      <c r="R543" s="228">
        <f>Q543*H543</f>
        <v>0</v>
      </c>
      <c r="S543" s="228">
        <v>0</v>
      </c>
      <c r="T543" s="229">
        <f>S543*H543</f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230" t="s">
        <v>227</v>
      </c>
      <c r="AT543" s="230" t="s">
        <v>148</v>
      </c>
      <c r="AU543" s="230" t="s">
        <v>85</v>
      </c>
      <c r="AY543" s="16" t="s">
        <v>146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6" t="s">
        <v>83</v>
      </c>
      <c r="BK543" s="231">
        <f>ROUND(I543*H543,2)</f>
        <v>0</v>
      </c>
      <c r="BL543" s="16" t="s">
        <v>227</v>
      </c>
      <c r="BM543" s="230" t="s">
        <v>1058</v>
      </c>
    </row>
    <row r="544" s="12" customFormat="1" ht="22.8" customHeight="1">
      <c r="A544" s="12"/>
      <c r="B544" s="202"/>
      <c r="C544" s="203"/>
      <c r="D544" s="204" t="s">
        <v>74</v>
      </c>
      <c r="E544" s="216" t="s">
        <v>1059</v>
      </c>
      <c r="F544" s="216" t="s">
        <v>1060</v>
      </c>
      <c r="G544" s="203"/>
      <c r="H544" s="203"/>
      <c r="I544" s="206"/>
      <c r="J544" s="217">
        <f>BK544</f>
        <v>0</v>
      </c>
      <c r="K544" s="203"/>
      <c r="L544" s="208"/>
      <c r="M544" s="209"/>
      <c r="N544" s="210"/>
      <c r="O544" s="210"/>
      <c r="P544" s="211">
        <f>SUM(P545:P568)</f>
        <v>0</v>
      </c>
      <c r="Q544" s="210"/>
      <c r="R544" s="211">
        <f>SUM(R545:R568)</f>
        <v>4.2235571699999994</v>
      </c>
      <c r="S544" s="210"/>
      <c r="T544" s="212">
        <f>SUM(T545:T568)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13" t="s">
        <v>85</v>
      </c>
      <c r="AT544" s="214" t="s">
        <v>74</v>
      </c>
      <c r="AU544" s="214" t="s">
        <v>83</v>
      </c>
      <c r="AY544" s="213" t="s">
        <v>146</v>
      </c>
      <c r="BK544" s="215">
        <f>SUM(BK545:BK568)</f>
        <v>0</v>
      </c>
    </row>
    <row r="545" s="2" customFormat="1" ht="55.5" customHeight="1">
      <c r="A545" s="37"/>
      <c r="B545" s="38"/>
      <c r="C545" s="218" t="s">
        <v>1061</v>
      </c>
      <c r="D545" s="218" t="s">
        <v>148</v>
      </c>
      <c r="E545" s="219" t="s">
        <v>1062</v>
      </c>
      <c r="F545" s="220" t="s">
        <v>1063</v>
      </c>
      <c r="G545" s="221" t="s">
        <v>151</v>
      </c>
      <c r="H545" s="222">
        <v>2.3999999999999999</v>
      </c>
      <c r="I545" s="223"/>
      <c r="J545" s="224">
        <f>ROUND(I545*H545,2)</f>
        <v>0</v>
      </c>
      <c r="K545" s="225"/>
      <c r="L545" s="43"/>
      <c r="M545" s="226" t="s">
        <v>1</v>
      </c>
      <c r="N545" s="227" t="s">
        <v>40</v>
      </c>
      <c r="O545" s="90"/>
      <c r="P545" s="228">
        <f>O545*H545</f>
        <v>0</v>
      </c>
      <c r="Q545" s="228">
        <v>0.012880000000000001</v>
      </c>
      <c r="R545" s="228">
        <f>Q545*H545</f>
        <v>0.030912000000000002</v>
      </c>
      <c r="S545" s="228">
        <v>0</v>
      </c>
      <c r="T545" s="229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230" t="s">
        <v>227</v>
      </c>
      <c r="AT545" s="230" t="s">
        <v>148</v>
      </c>
      <c r="AU545" s="230" t="s">
        <v>85</v>
      </c>
      <c r="AY545" s="16" t="s">
        <v>146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6" t="s">
        <v>83</v>
      </c>
      <c r="BK545" s="231">
        <f>ROUND(I545*H545,2)</f>
        <v>0</v>
      </c>
      <c r="BL545" s="16" t="s">
        <v>227</v>
      </c>
      <c r="BM545" s="230" t="s">
        <v>1064</v>
      </c>
    </row>
    <row r="546" s="13" customFormat="1">
      <c r="A546" s="13"/>
      <c r="B546" s="232"/>
      <c r="C546" s="233"/>
      <c r="D546" s="234" t="s">
        <v>154</v>
      </c>
      <c r="E546" s="235" t="s">
        <v>1</v>
      </c>
      <c r="F546" s="236" t="s">
        <v>1065</v>
      </c>
      <c r="G546" s="233"/>
      <c r="H546" s="237">
        <v>2.3999999999999999</v>
      </c>
      <c r="I546" s="238"/>
      <c r="J546" s="233"/>
      <c r="K546" s="233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154</v>
      </c>
      <c r="AU546" s="243" t="s">
        <v>85</v>
      </c>
      <c r="AV546" s="13" t="s">
        <v>85</v>
      </c>
      <c r="AW546" s="13" t="s">
        <v>156</v>
      </c>
      <c r="AX546" s="13" t="s">
        <v>75</v>
      </c>
      <c r="AY546" s="243" t="s">
        <v>146</v>
      </c>
    </row>
    <row r="547" s="2" customFormat="1" ht="44.25" customHeight="1">
      <c r="A547" s="37"/>
      <c r="B547" s="38"/>
      <c r="C547" s="218" t="s">
        <v>1066</v>
      </c>
      <c r="D547" s="218" t="s">
        <v>148</v>
      </c>
      <c r="E547" s="219" t="s">
        <v>1067</v>
      </c>
      <c r="F547" s="220" t="s">
        <v>1068</v>
      </c>
      <c r="G547" s="221" t="s">
        <v>151</v>
      </c>
      <c r="H547" s="222">
        <v>215.02099999999999</v>
      </c>
      <c r="I547" s="223"/>
      <c r="J547" s="224">
        <f>ROUND(I547*H547,2)</f>
        <v>0</v>
      </c>
      <c r="K547" s="225"/>
      <c r="L547" s="43"/>
      <c r="M547" s="226" t="s">
        <v>1</v>
      </c>
      <c r="N547" s="227" t="s">
        <v>40</v>
      </c>
      <c r="O547" s="90"/>
      <c r="P547" s="228">
        <f>O547*H547</f>
        <v>0</v>
      </c>
      <c r="Q547" s="228">
        <v>0</v>
      </c>
      <c r="R547" s="228">
        <f>Q547*H547</f>
        <v>0</v>
      </c>
      <c r="S547" s="228">
        <v>0</v>
      </c>
      <c r="T547" s="229">
        <f>S547*H547</f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230" t="s">
        <v>227</v>
      </c>
      <c r="AT547" s="230" t="s">
        <v>148</v>
      </c>
      <c r="AU547" s="230" t="s">
        <v>85</v>
      </c>
      <c r="AY547" s="16" t="s">
        <v>146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16" t="s">
        <v>83</v>
      </c>
      <c r="BK547" s="231">
        <f>ROUND(I547*H547,2)</f>
        <v>0</v>
      </c>
      <c r="BL547" s="16" t="s">
        <v>227</v>
      </c>
      <c r="BM547" s="230" t="s">
        <v>1069</v>
      </c>
    </row>
    <row r="548" s="2" customFormat="1" ht="24.15" customHeight="1">
      <c r="A548" s="37"/>
      <c r="B548" s="38"/>
      <c r="C548" s="244" t="s">
        <v>1070</v>
      </c>
      <c r="D548" s="244" t="s">
        <v>196</v>
      </c>
      <c r="E548" s="245" t="s">
        <v>1071</v>
      </c>
      <c r="F548" s="246" t="s">
        <v>1072</v>
      </c>
      <c r="G548" s="247" t="s">
        <v>151</v>
      </c>
      <c r="H548" s="248">
        <v>241.57599999999999</v>
      </c>
      <c r="I548" s="249"/>
      <c r="J548" s="250">
        <f>ROUND(I548*H548,2)</f>
        <v>0</v>
      </c>
      <c r="K548" s="251"/>
      <c r="L548" s="252"/>
      <c r="M548" s="253" t="s">
        <v>1</v>
      </c>
      <c r="N548" s="254" t="s">
        <v>40</v>
      </c>
      <c r="O548" s="90"/>
      <c r="P548" s="228">
        <f>O548*H548</f>
        <v>0</v>
      </c>
      <c r="Q548" s="228">
        <v>0.00016000000000000001</v>
      </c>
      <c r="R548" s="228">
        <f>Q548*H548</f>
        <v>0.038652160000000005</v>
      </c>
      <c r="S548" s="228">
        <v>0</v>
      </c>
      <c r="T548" s="229">
        <f>S548*H548</f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230" t="s">
        <v>313</v>
      </c>
      <c r="AT548" s="230" t="s">
        <v>196</v>
      </c>
      <c r="AU548" s="230" t="s">
        <v>85</v>
      </c>
      <c r="AY548" s="16" t="s">
        <v>146</v>
      </c>
      <c r="BE548" s="231">
        <f>IF(N548="základní",J548,0)</f>
        <v>0</v>
      </c>
      <c r="BF548" s="231">
        <f>IF(N548="snížená",J548,0)</f>
        <v>0</v>
      </c>
      <c r="BG548" s="231">
        <f>IF(N548="zákl. přenesená",J548,0)</f>
        <v>0</v>
      </c>
      <c r="BH548" s="231">
        <f>IF(N548="sníž. přenesená",J548,0)</f>
        <v>0</v>
      </c>
      <c r="BI548" s="231">
        <f>IF(N548="nulová",J548,0)</f>
        <v>0</v>
      </c>
      <c r="BJ548" s="16" t="s">
        <v>83</v>
      </c>
      <c r="BK548" s="231">
        <f>ROUND(I548*H548,2)</f>
        <v>0</v>
      </c>
      <c r="BL548" s="16" t="s">
        <v>227</v>
      </c>
      <c r="BM548" s="230" t="s">
        <v>1073</v>
      </c>
    </row>
    <row r="549" s="13" customFormat="1">
      <c r="A549" s="13"/>
      <c r="B549" s="232"/>
      <c r="C549" s="233"/>
      <c r="D549" s="234" t="s">
        <v>154</v>
      </c>
      <c r="E549" s="233"/>
      <c r="F549" s="236" t="s">
        <v>1074</v>
      </c>
      <c r="G549" s="233"/>
      <c r="H549" s="237">
        <v>241.57599999999999</v>
      </c>
      <c r="I549" s="238"/>
      <c r="J549" s="233"/>
      <c r="K549" s="233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154</v>
      </c>
      <c r="AU549" s="243" t="s">
        <v>85</v>
      </c>
      <c r="AV549" s="13" t="s">
        <v>85</v>
      </c>
      <c r="AW549" s="13" t="s">
        <v>4</v>
      </c>
      <c r="AX549" s="13" t="s">
        <v>83</v>
      </c>
      <c r="AY549" s="243" t="s">
        <v>146</v>
      </c>
    </row>
    <row r="550" s="2" customFormat="1" ht="44.25" customHeight="1">
      <c r="A550" s="37"/>
      <c r="B550" s="38"/>
      <c r="C550" s="218" t="s">
        <v>1075</v>
      </c>
      <c r="D550" s="218" t="s">
        <v>148</v>
      </c>
      <c r="E550" s="219" t="s">
        <v>1076</v>
      </c>
      <c r="F550" s="220" t="s">
        <v>1077</v>
      </c>
      <c r="G550" s="221" t="s">
        <v>151</v>
      </c>
      <c r="H550" s="222">
        <v>271.48599999999999</v>
      </c>
      <c r="I550" s="223"/>
      <c r="J550" s="224">
        <f>ROUND(I550*H550,2)</f>
        <v>0</v>
      </c>
      <c r="K550" s="225"/>
      <c r="L550" s="43"/>
      <c r="M550" s="226" t="s">
        <v>1</v>
      </c>
      <c r="N550" s="227" t="s">
        <v>40</v>
      </c>
      <c r="O550" s="90"/>
      <c r="P550" s="228">
        <f>O550*H550</f>
        <v>0</v>
      </c>
      <c r="Q550" s="228">
        <v>0</v>
      </c>
      <c r="R550" s="228">
        <f>Q550*H550</f>
        <v>0</v>
      </c>
      <c r="S550" s="228">
        <v>0</v>
      </c>
      <c r="T550" s="229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230" t="s">
        <v>227</v>
      </c>
      <c r="AT550" s="230" t="s">
        <v>148</v>
      </c>
      <c r="AU550" s="230" t="s">
        <v>85</v>
      </c>
      <c r="AY550" s="16" t="s">
        <v>146</v>
      </c>
      <c r="BE550" s="231">
        <f>IF(N550="základní",J550,0)</f>
        <v>0</v>
      </c>
      <c r="BF550" s="231">
        <f>IF(N550="snížená",J550,0)</f>
        <v>0</v>
      </c>
      <c r="BG550" s="231">
        <f>IF(N550="zákl. přenesená",J550,0)</f>
        <v>0</v>
      </c>
      <c r="BH550" s="231">
        <f>IF(N550="sníž. přenesená",J550,0)</f>
        <v>0</v>
      </c>
      <c r="BI550" s="231">
        <f>IF(N550="nulová",J550,0)</f>
        <v>0</v>
      </c>
      <c r="BJ550" s="16" t="s">
        <v>83</v>
      </c>
      <c r="BK550" s="231">
        <f>ROUND(I550*H550,2)</f>
        <v>0</v>
      </c>
      <c r="BL550" s="16" t="s">
        <v>227</v>
      </c>
      <c r="BM550" s="230" t="s">
        <v>1078</v>
      </c>
    </row>
    <row r="551" s="13" customFormat="1">
      <c r="A551" s="13"/>
      <c r="B551" s="232"/>
      <c r="C551" s="233"/>
      <c r="D551" s="234" t="s">
        <v>154</v>
      </c>
      <c r="E551" s="235" t="s">
        <v>1</v>
      </c>
      <c r="F551" s="236" t="s">
        <v>1079</v>
      </c>
      <c r="G551" s="233"/>
      <c r="H551" s="237">
        <v>271.48599999999999</v>
      </c>
      <c r="I551" s="238"/>
      <c r="J551" s="233"/>
      <c r="K551" s="233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154</v>
      </c>
      <c r="AU551" s="243" t="s">
        <v>85</v>
      </c>
      <c r="AV551" s="13" t="s">
        <v>85</v>
      </c>
      <c r="AW551" s="13" t="s">
        <v>156</v>
      </c>
      <c r="AX551" s="13" t="s">
        <v>75</v>
      </c>
      <c r="AY551" s="243" t="s">
        <v>146</v>
      </c>
    </row>
    <row r="552" s="2" customFormat="1" ht="24.15" customHeight="1">
      <c r="A552" s="37"/>
      <c r="B552" s="38"/>
      <c r="C552" s="244" t="s">
        <v>1080</v>
      </c>
      <c r="D552" s="244" t="s">
        <v>196</v>
      </c>
      <c r="E552" s="245" t="s">
        <v>1081</v>
      </c>
      <c r="F552" s="246" t="s">
        <v>1082</v>
      </c>
      <c r="G552" s="247" t="s">
        <v>151</v>
      </c>
      <c r="H552" s="248">
        <v>57.593000000000004</v>
      </c>
      <c r="I552" s="249"/>
      <c r="J552" s="250">
        <f>ROUND(I552*H552,2)</f>
        <v>0</v>
      </c>
      <c r="K552" s="251"/>
      <c r="L552" s="252"/>
      <c r="M552" s="253" t="s">
        <v>1</v>
      </c>
      <c r="N552" s="254" t="s">
        <v>40</v>
      </c>
      <c r="O552" s="90"/>
      <c r="P552" s="228">
        <f>O552*H552</f>
        <v>0</v>
      </c>
      <c r="Q552" s="228">
        <v>0.0014</v>
      </c>
      <c r="R552" s="228">
        <f>Q552*H552</f>
        <v>0.080630199999999999</v>
      </c>
      <c r="S552" s="228">
        <v>0</v>
      </c>
      <c r="T552" s="229">
        <f>S552*H552</f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230" t="s">
        <v>313</v>
      </c>
      <c r="AT552" s="230" t="s">
        <v>196</v>
      </c>
      <c r="AU552" s="230" t="s">
        <v>85</v>
      </c>
      <c r="AY552" s="16" t="s">
        <v>146</v>
      </c>
      <c r="BE552" s="231">
        <f>IF(N552="základní",J552,0)</f>
        <v>0</v>
      </c>
      <c r="BF552" s="231">
        <f>IF(N552="snížená",J552,0)</f>
        <v>0</v>
      </c>
      <c r="BG552" s="231">
        <f>IF(N552="zákl. přenesená",J552,0)</f>
        <v>0</v>
      </c>
      <c r="BH552" s="231">
        <f>IF(N552="sníž. přenesená",J552,0)</f>
        <v>0</v>
      </c>
      <c r="BI552" s="231">
        <f>IF(N552="nulová",J552,0)</f>
        <v>0</v>
      </c>
      <c r="BJ552" s="16" t="s">
        <v>83</v>
      </c>
      <c r="BK552" s="231">
        <f>ROUND(I552*H552,2)</f>
        <v>0</v>
      </c>
      <c r="BL552" s="16" t="s">
        <v>227</v>
      </c>
      <c r="BM552" s="230" t="s">
        <v>1083</v>
      </c>
    </row>
    <row r="553" s="13" customFormat="1">
      <c r="A553" s="13"/>
      <c r="B553" s="232"/>
      <c r="C553" s="233"/>
      <c r="D553" s="234" t="s">
        <v>154</v>
      </c>
      <c r="E553" s="235" t="s">
        <v>1</v>
      </c>
      <c r="F553" s="236" t="s">
        <v>1084</v>
      </c>
      <c r="G553" s="233"/>
      <c r="H553" s="237">
        <v>56.463749999999997</v>
      </c>
      <c r="I553" s="238"/>
      <c r="J553" s="233"/>
      <c r="K553" s="233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154</v>
      </c>
      <c r="AU553" s="243" t="s">
        <v>85</v>
      </c>
      <c r="AV553" s="13" t="s">
        <v>85</v>
      </c>
      <c r="AW553" s="13" t="s">
        <v>156</v>
      </c>
      <c r="AX553" s="13" t="s">
        <v>75</v>
      </c>
      <c r="AY553" s="243" t="s">
        <v>146</v>
      </c>
    </row>
    <row r="554" s="13" customFormat="1">
      <c r="A554" s="13"/>
      <c r="B554" s="232"/>
      <c r="C554" s="233"/>
      <c r="D554" s="234" t="s">
        <v>154</v>
      </c>
      <c r="E554" s="233"/>
      <c r="F554" s="236" t="s">
        <v>1085</v>
      </c>
      <c r="G554" s="233"/>
      <c r="H554" s="237">
        <v>57.593000000000004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154</v>
      </c>
      <c r="AU554" s="243" t="s">
        <v>85</v>
      </c>
      <c r="AV554" s="13" t="s">
        <v>85</v>
      </c>
      <c r="AW554" s="13" t="s">
        <v>4</v>
      </c>
      <c r="AX554" s="13" t="s">
        <v>83</v>
      </c>
      <c r="AY554" s="243" t="s">
        <v>146</v>
      </c>
    </row>
    <row r="555" s="2" customFormat="1" ht="24.15" customHeight="1">
      <c r="A555" s="37"/>
      <c r="B555" s="38"/>
      <c r="C555" s="244" t="s">
        <v>1086</v>
      </c>
      <c r="D555" s="244" t="s">
        <v>196</v>
      </c>
      <c r="E555" s="245" t="s">
        <v>1087</v>
      </c>
      <c r="F555" s="246" t="s">
        <v>1088</v>
      </c>
      <c r="G555" s="247" t="s">
        <v>151</v>
      </c>
      <c r="H555" s="248">
        <v>161.72900000000001</v>
      </c>
      <c r="I555" s="249"/>
      <c r="J555" s="250">
        <f>ROUND(I555*H555,2)</f>
        <v>0</v>
      </c>
      <c r="K555" s="251"/>
      <c r="L555" s="252"/>
      <c r="M555" s="253" t="s">
        <v>1</v>
      </c>
      <c r="N555" s="254" t="s">
        <v>40</v>
      </c>
      <c r="O555" s="90"/>
      <c r="P555" s="228">
        <f>O555*H555</f>
        <v>0</v>
      </c>
      <c r="Q555" s="228">
        <v>0.0020999999999999999</v>
      </c>
      <c r="R555" s="228">
        <f>Q555*H555</f>
        <v>0.33963090000000001</v>
      </c>
      <c r="S555" s="228">
        <v>0</v>
      </c>
      <c r="T555" s="229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230" t="s">
        <v>313</v>
      </c>
      <c r="AT555" s="230" t="s">
        <v>196</v>
      </c>
      <c r="AU555" s="230" t="s">
        <v>85</v>
      </c>
      <c r="AY555" s="16" t="s">
        <v>146</v>
      </c>
      <c r="BE555" s="231">
        <f>IF(N555="základní",J555,0)</f>
        <v>0</v>
      </c>
      <c r="BF555" s="231">
        <f>IF(N555="snížená",J555,0)</f>
        <v>0</v>
      </c>
      <c r="BG555" s="231">
        <f>IF(N555="zákl. přenesená",J555,0)</f>
        <v>0</v>
      </c>
      <c r="BH555" s="231">
        <f>IF(N555="sníž. přenesená",J555,0)</f>
        <v>0</v>
      </c>
      <c r="BI555" s="231">
        <f>IF(N555="nulová",J555,0)</f>
        <v>0</v>
      </c>
      <c r="BJ555" s="16" t="s">
        <v>83</v>
      </c>
      <c r="BK555" s="231">
        <f>ROUND(I555*H555,2)</f>
        <v>0</v>
      </c>
      <c r="BL555" s="16" t="s">
        <v>227</v>
      </c>
      <c r="BM555" s="230" t="s">
        <v>1089</v>
      </c>
    </row>
    <row r="556" s="13" customFormat="1">
      <c r="A556" s="13"/>
      <c r="B556" s="232"/>
      <c r="C556" s="233"/>
      <c r="D556" s="234" t="s">
        <v>154</v>
      </c>
      <c r="E556" s="235" t="s">
        <v>1</v>
      </c>
      <c r="F556" s="236" t="s">
        <v>1090</v>
      </c>
      <c r="G556" s="233"/>
      <c r="H556" s="237">
        <v>158.55750000000001</v>
      </c>
      <c r="I556" s="238"/>
      <c r="J556" s="233"/>
      <c r="K556" s="233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154</v>
      </c>
      <c r="AU556" s="243" t="s">
        <v>85</v>
      </c>
      <c r="AV556" s="13" t="s">
        <v>85</v>
      </c>
      <c r="AW556" s="13" t="s">
        <v>156</v>
      </c>
      <c r="AX556" s="13" t="s">
        <v>75</v>
      </c>
      <c r="AY556" s="243" t="s">
        <v>146</v>
      </c>
    </row>
    <row r="557" s="13" customFormat="1">
      <c r="A557" s="13"/>
      <c r="B557" s="232"/>
      <c r="C557" s="233"/>
      <c r="D557" s="234" t="s">
        <v>154</v>
      </c>
      <c r="E557" s="233"/>
      <c r="F557" s="236" t="s">
        <v>1091</v>
      </c>
      <c r="G557" s="233"/>
      <c r="H557" s="237">
        <v>161.72900000000001</v>
      </c>
      <c r="I557" s="238"/>
      <c r="J557" s="233"/>
      <c r="K557" s="233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154</v>
      </c>
      <c r="AU557" s="243" t="s">
        <v>85</v>
      </c>
      <c r="AV557" s="13" t="s">
        <v>85</v>
      </c>
      <c r="AW557" s="13" t="s">
        <v>4</v>
      </c>
      <c r="AX557" s="13" t="s">
        <v>83</v>
      </c>
      <c r="AY557" s="243" t="s">
        <v>146</v>
      </c>
    </row>
    <row r="558" s="2" customFormat="1" ht="24.15" customHeight="1">
      <c r="A558" s="37"/>
      <c r="B558" s="38"/>
      <c r="C558" s="244" t="s">
        <v>1092</v>
      </c>
      <c r="D558" s="244" t="s">
        <v>196</v>
      </c>
      <c r="E558" s="245" t="s">
        <v>1093</v>
      </c>
      <c r="F558" s="246" t="s">
        <v>1094</v>
      </c>
      <c r="G558" s="247" t="s">
        <v>151</v>
      </c>
      <c r="H558" s="248">
        <v>57.593000000000004</v>
      </c>
      <c r="I558" s="249"/>
      <c r="J558" s="250">
        <f>ROUND(I558*H558,2)</f>
        <v>0</v>
      </c>
      <c r="K558" s="251"/>
      <c r="L558" s="252"/>
      <c r="M558" s="253" t="s">
        <v>1</v>
      </c>
      <c r="N558" s="254" t="s">
        <v>40</v>
      </c>
      <c r="O558" s="90"/>
      <c r="P558" s="228">
        <f>O558*H558</f>
        <v>0</v>
      </c>
      <c r="Q558" s="228">
        <v>0.0028</v>
      </c>
      <c r="R558" s="228">
        <f>Q558*H558</f>
        <v>0.1612604</v>
      </c>
      <c r="S558" s="228">
        <v>0</v>
      </c>
      <c r="T558" s="229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230" t="s">
        <v>313</v>
      </c>
      <c r="AT558" s="230" t="s">
        <v>196</v>
      </c>
      <c r="AU558" s="230" t="s">
        <v>85</v>
      </c>
      <c r="AY558" s="16" t="s">
        <v>146</v>
      </c>
      <c r="BE558" s="231">
        <f>IF(N558="základní",J558,0)</f>
        <v>0</v>
      </c>
      <c r="BF558" s="231">
        <f>IF(N558="snížená",J558,0)</f>
        <v>0</v>
      </c>
      <c r="BG558" s="231">
        <f>IF(N558="zákl. přenesená",J558,0)</f>
        <v>0</v>
      </c>
      <c r="BH558" s="231">
        <f>IF(N558="sníž. přenesená",J558,0)</f>
        <v>0</v>
      </c>
      <c r="BI558" s="231">
        <f>IF(N558="nulová",J558,0)</f>
        <v>0</v>
      </c>
      <c r="BJ558" s="16" t="s">
        <v>83</v>
      </c>
      <c r="BK558" s="231">
        <f>ROUND(I558*H558,2)</f>
        <v>0</v>
      </c>
      <c r="BL558" s="16" t="s">
        <v>227</v>
      </c>
      <c r="BM558" s="230" t="s">
        <v>1095</v>
      </c>
    </row>
    <row r="559" s="13" customFormat="1">
      <c r="A559" s="13"/>
      <c r="B559" s="232"/>
      <c r="C559" s="233"/>
      <c r="D559" s="234" t="s">
        <v>154</v>
      </c>
      <c r="E559" s="235" t="s">
        <v>1</v>
      </c>
      <c r="F559" s="236" t="s">
        <v>1084</v>
      </c>
      <c r="G559" s="233"/>
      <c r="H559" s="237">
        <v>56.463749999999997</v>
      </c>
      <c r="I559" s="238"/>
      <c r="J559" s="233"/>
      <c r="K559" s="233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154</v>
      </c>
      <c r="AU559" s="243" t="s">
        <v>85</v>
      </c>
      <c r="AV559" s="13" t="s">
        <v>85</v>
      </c>
      <c r="AW559" s="13" t="s">
        <v>156</v>
      </c>
      <c r="AX559" s="13" t="s">
        <v>75</v>
      </c>
      <c r="AY559" s="243" t="s">
        <v>146</v>
      </c>
    </row>
    <row r="560" s="13" customFormat="1">
      <c r="A560" s="13"/>
      <c r="B560" s="232"/>
      <c r="C560" s="233"/>
      <c r="D560" s="234" t="s">
        <v>154</v>
      </c>
      <c r="E560" s="233"/>
      <c r="F560" s="236" t="s">
        <v>1085</v>
      </c>
      <c r="G560" s="233"/>
      <c r="H560" s="237">
        <v>57.593000000000004</v>
      </c>
      <c r="I560" s="238"/>
      <c r="J560" s="233"/>
      <c r="K560" s="233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154</v>
      </c>
      <c r="AU560" s="243" t="s">
        <v>85</v>
      </c>
      <c r="AV560" s="13" t="s">
        <v>85</v>
      </c>
      <c r="AW560" s="13" t="s">
        <v>4</v>
      </c>
      <c r="AX560" s="13" t="s">
        <v>83</v>
      </c>
      <c r="AY560" s="243" t="s">
        <v>146</v>
      </c>
    </row>
    <row r="561" s="2" customFormat="1" ht="55.5" customHeight="1">
      <c r="A561" s="37"/>
      <c r="B561" s="38"/>
      <c r="C561" s="218" t="s">
        <v>1096</v>
      </c>
      <c r="D561" s="218" t="s">
        <v>148</v>
      </c>
      <c r="E561" s="219" t="s">
        <v>1097</v>
      </c>
      <c r="F561" s="220" t="s">
        <v>1098</v>
      </c>
      <c r="G561" s="221" t="s">
        <v>151</v>
      </c>
      <c r="H561" s="222">
        <v>215.02099999999999</v>
      </c>
      <c r="I561" s="223"/>
      <c r="J561" s="224">
        <f>ROUND(I561*H561,2)</f>
        <v>0</v>
      </c>
      <c r="K561" s="225"/>
      <c r="L561" s="43"/>
      <c r="M561" s="226" t="s">
        <v>1</v>
      </c>
      <c r="N561" s="227" t="s">
        <v>40</v>
      </c>
      <c r="O561" s="90"/>
      <c r="P561" s="228">
        <f>O561*H561</f>
        <v>0</v>
      </c>
      <c r="Q561" s="228">
        <v>0.0166</v>
      </c>
      <c r="R561" s="228">
        <f>Q561*H561</f>
        <v>3.5693485999999996</v>
      </c>
      <c r="S561" s="228">
        <v>0</v>
      </c>
      <c r="T561" s="229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230" t="s">
        <v>227</v>
      </c>
      <c r="AT561" s="230" t="s">
        <v>148</v>
      </c>
      <c r="AU561" s="230" t="s">
        <v>85</v>
      </c>
      <c r="AY561" s="16" t="s">
        <v>146</v>
      </c>
      <c r="BE561" s="231">
        <f>IF(N561="základní",J561,0)</f>
        <v>0</v>
      </c>
      <c r="BF561" s="231">
        <f>IF(N561="snížená",J561,0)</f>
        <v>0</v>
      </c>
      <c r="BG561" s="231">
        <f>IF(N561="zákl. přenesená",J561,0)</f>
        <v>0</v>
      </c>
      <c r="BH561" s="231">
        <f>IF(N561="sníž. přenesená",J561,0)</f>
        <v>0</v>
      </c>
      <c r="BI561" s="231">
        <f>IF(N561="nulová",J561,0)</f>
        <v>0</v>
      </c>
      <c r="BJ561" s="16" t="s">
        <v>83</v>
      </c>
      <c r="BK561" s="231">
        <f>ROUND(I561*H561,2)</f>
        <v>0</v>
      </c>
      <c r="BL561" s="16" t="s">
        <v>227</v>
      </c>
      <c r="BM561" s="230" t="s">
        <v>1099</v>
      </c>
    </row>
    <row r="562" s="13" customFormat="1">
      <c r="A562" s="13"/>
      <c r="B562" s="232"/>
      <c r="C562" s="233"/>
      <c r="D562" s="234" t="s">
        <v>154</v>
      </c>
      <c r="E562" s="235" t="s">
        <v>1</v>
      </c>
      <c r="F562" s="236" t="s">
        <v>1090</v>
      </c>
      <c r="G562" s="233"/>
      <c r="H562" s="237">
        <v>158.55750000000001</v>
      </c>
      <c r="I562" s="238"/>
      <c r="J562" s="233"/>
      <c r="K562" s="233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154</v>
      </c>
      <c r="AU562" s="243" t="s">
        <v>85</v>
      </c>
      <c r="AV562" s="13" t="s">
        <v>85</v>
      </c>
      <c r="AW562" s="13" t="s">
        <v>156</v>
      </c>
      <c r="AX562" s="13" t="s">
        <v>75</v>
      </c>
      <c r="AY562" s="243" t="s">
        <v>146</v>
      </c>
    </row>
    <row r="563" s="13" customFormat="1">
      <c r="A563" s="13"/>
      <c r="B563" s="232"/>
      <c r="C563" s="233"/>
      <c r="D563" s="234" t="s">
        <v>154</v>
      </c>
      <c r="E563" s="235" t="s">
        <v>1</v>
      </c>
      <c r="F563" s="236" t="s">
        <v>1084</v>
      </c>
      <c r="G563" s="233"/>
      <c r="H563" s="237">
        <v>56.463749999999997</v>
      </c>
      <c r="I563" s="238"/>
      <c r="J563" s="233"/>
      <c r="K563" s="233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154</v>
      </c>
      <c r="AU563" s="243" t="s">
        <v>85</v>
      </c>
      <c r="AV563" s="13" t="s">
        <v>85</v>
      </c>
      <c r="AW563" s="13" t="s">
        <v>156</v>
      </c>
      <c r="AX563" s="13" t="s">
        <v>75</v>
      </c>
      <c r="AY563" s="243" t="s">
        <v>146</v>
      </c>
    </row>
    <row r="564" s="2" customFormat="1" ht="24.15" customHeight="1">
      <c r="A564" s="37"/>
      <c r="B564" s="38"/>
      <c r="C564" s="218" t="s">
        <v>1100</v>
      </c>
      <c r="D564" s="218" t="s">
        <v>148</v>
      </c>
      <c r="E564" s="219" t="s">
        <v>1101</v>
      </c>
      <c r="F564" s="220" t="s">
        <v>1102</v>
      </c>
      <c r="G564" s="221" t="s">
        <v>295</v>
      </c>
      <c r="H564" s="222">
        <v>283.90100000000001</v>
      </c>
      <c r="I564" s="223"/>
      <c r="J564" s="224">
        <f>ROUND(I564*H564,2)</f>
        <v>0</v>
      </c>
      <c r="K564" s="225"/>
      <c r="L564" s="43"/>
      <c r="M564" s="226" t="s">
        <v>1</v>
      </c>
      <c r="N564" s="227" t="s">
        <v>40</v>
      </c>
      <c r="O564" s="90"/>
      <c r="P564" s="228">
        <f>O564*H564</f>
        <v>0</v>
      </c>
      <c r="Q564" s="228">
        <v>0</v>
      </c>
      <c r="R564" s="228">
        <f>Q564*H564</f>
        <v>0</v>
      </c>
      <c r="S564" s="228">
        <v>0</v>
      </c>
      <c r="T564" s="229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230" t="s">
        <v>227</v>
      </c>
      <c r="AT564" s="230" t="s">
        <v>148</v>
      </c>
      <c r="AU564" s="230" t="s">
        <v>85</v>
      </c>
      <c r="AY564" s="16" t="s">
        <v>146</v>
      </c>
      <c r="BE564" s="231">
        <f>IF(N564="základní",J564,0)</f>
        <v>0</v>
      </c>
      <c r="BF564" s="231">
        <f>IF(N564="snížená",J564,0)</f>
        <v>0</v>
      </c>
      <c r="BG564" s="231">
        <f>IF(N564="zákl. přenesená",J564,0)</f>
        <v>0</v>
      </c>
      <c r="BH564" s="231">
        <f>IF(N564="sníž. přenesená",J564,0)</f>
        <v>0</v>
      </c>
      <c r="BI564" s="231">
        <f>IF(N564="nulová",J564,0)</f>
        <v>0</v>
      </c>
      <c r="BJ564" s="16" t="s">
        <v>83</v>
      </c>
      <c r="BK564" s="231">
        <f>ROUND(I564*H564,2)</f>
        <v>0</v>
      </c>
      <c r="BL564" s="16" t="s">
        <v>227</v>
      </c>
      <c r="BM564" s="230" t="s">
        <v>1103</v>
      </c>
    </row>
    <row r="565" s="13" customFormat="1">
      <c r="A565" s="13"/>
      <c r="B565" s="232"/>
      <c r="C565" s="233"/>
      <c r="D565" s="234" t="s">
        <v>154</v>
      </c>
      <c r="E565" s="235" t="s">
        <v>1</v>
      </c>
      <c r="F565" s="236" t="s">
        <v>1104</v>
      </c>
      <c r="G565" s="233"/>
      <c r="H565" s="237">
        <v>283.90076923076901</v>
      </c>
      <c r="I565" s="238"/>
      <c r="J565" s="233"/>
      <c r="K565" s="233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154</v>
      </c>
      <c r="AU565" s="243" t="s">
        <v>85</v>
      </c>
      <c r="AV565" s="13" t="s">
        <v>85</v>
      </c>
      <c r="AW565" s="13" t="s">
        <v>156</v>
      </c>
      <c r="AX565" s="13" t="s">
        <v>75</v>
      </c>
      <c r="AY565" s="243" t="s">
        <v>146</v>
      </c>
    </row>
    <row r="566" s="2" customFormat="1" ht="24.15" customHeight="1">
      <c r="A566" s="37"/>
      <c r="B566" s="38"/>
      <c r="C566" s="244" t="s">
        <v>1105</v>
      </c>
      <c r="D566" s="244" t="s">
        <v>196</v>
      </c>
      <c r="E566" s="245" t="s">
        <v>1106</v>
      </c>
      <c r="F566" s="246" t="s">
        <v>1107</v>
      </c>
      <c r="G566" s="247" t="s">
        <v>295</v>
      </c>
      <c r="H566" s="248">
        <v>312.291</v>
      </c>
      <c r="I566" s="249"/>
      <c r="J566" s="250">
        <f>ROUND(I566*H566,2)</f>
        <v>0</v>
      </c>
      <c r="K566" s="251"/>
      <c r="L566" s="252"/>
      <c r="M566" s="253" t="s">
        <v>1</v>
      </c>
      <c r="N566" s="254" t="s">
        <v>40</v>
      </c>
      <c r="O566" s="90"/>
      <c r="P566" s="228">
        <f>O566*H566</f>
        <v>0</v>
      </c>
      <c r="Q566" s="228">
        <v>1.0000000000000001E-05</v>
      </c>
      <c r="R566" s="228">
        <f>Q566*H566</f>
        <v>0.00312291</v>
      </c>
      <c r="S566" s="228">
        <v>0</v>
      </c>
      <c r="T566" s="229">
        <f>S566*H566</f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230" t="s">
        <v>313</v>
      </c>
      <c r="AT566" s="230" t="s">
        <v>196</v>
      </c>
      <c r="AU566" s="230" t="s">
        <v>85</v>
      </c>
      <c r="AY566" s="16" t="s">
        <v>146</v>
      </c>
      <c r="BE566" s="231">
        <f>IF(N566="základní",J566,0)</f>
        <v>0</v>
      </c>
      <c r="BF566" s="231">
        <f>IF(N566="snížená",J566,0)</f>
        <v>0</v>
      </c>
      <c r="BG566" s="231">
        <f>IF(N566="zákl. přenesená",J566,0)</f>
        <v>0</v>
      </c>
      <c r="BH566" s="231">
        <f>IF(N566="sníž. přenesená",J566,0)</f>
        <v>0</v>
      </c>
      <c r="BI566" s="231">
        <f>IF(N566="nulová",J566,0)</f>
        <v>0</v>
      </c>
      <c r="BJ566" s="16" t="s">
        <v>83</v>
      </c>
      <c r="BK566" s="231">
        <f>ROUND(I566*H566,2)</f>
        <v>0</v>
      </c>
      <c r="BL566" s="16" t="s">
        <v>227</v>
      </c>
      <c r="BM566" s="230" t="s">
        <v>1108</v>
      </c>
    </row>
    <row r="567" s="13" customFormat="1">
      <c r="A567" s="13"/>
      <c r="B567" s="232"/>
      <c r="C567" s="233"/>
      <c r="D567" s="234" t="s">
        <v>154</v>
      </c>
      <c r="E567" s="233"/>
      <c r="F567" s="236" t="s">
        <v>1109</v>
      </c>
      <c r="G567" s="233"/>
      <c r="H567" s="237">
        <v>312.291</v>
      </c>
      <c r="I567" s="238"/>
      <c r="J567" s="233"/>
      <c r="K567" s="233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154</v>
      </c>
      <c r="AU567" s="243" t="s">
        <v>85</v>
      </c>
      <c r="AV567" s="13" t="s">
        <v>85</v>
      </c>
      <c r="AW567" s="13" t="s">
        <v>4</v>
      </c>
      <c r="AX567" s="13" t="s">
        <v>83</v>
      </c>
      <c r="AY567" s="243" t="s">
        <v>146</v>
      </c>
    </row>
    <row r="568" s="2" customFormat="1" ht="55.5" customHeight="1">
      <c r="A568" s="37"/>
      <c r="B568" s="38"/>
      <c r="C568" s="218" t="s">
        <v>1110</v>
      </c>
      <c r="D568" s="218" t="s">
        <v>148</v>
      </c>
      <c r="E568" s="219" t="s">
        <v>1111</v>
      </c>
      <c r="F568" s="220" t="s">
        <v>1112</v>
      </c>
      <c r="G568" s="221" t="s">
        <v>184</v>
      </c>
      <c r="H568" s="222">
        <v>4.2240000000000002</v>
      </c>
      <c r="I568" s="223"/>
      <c r="J568" s="224">
        <f>ROUND(I568*H568,2)</f>
        <v>0</v>
      </c>
      <c r="K568" s="225"/>
      <c r="L568" s="43"/>
      <c r="M568" s="226" t="s">
        <v>1</v>
      </c>
      <c r="N568" s="227" t="s">
        <v>40</v>
      </c>
      <c r="O568" s="90"/>
      <c r="P568" s="228">
        <f>O568*H568</f>
        <v>0</v>
      </c>
      <c r="Q568" s="228">
        <v>0</v>
      </c>
      <c r="R568" s="228">
        <f>Q568*H568</f>
        <v>0</v>
      </c>
      <c r="S568" s="228">
        <v>0</v>
      </c>
      <c r="T568" s="229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230" t="s">
        <v>227</v>
      </c>
      <c r="AT568" s="230" t="s">
        <v>148</v>
      </c>
      <c r="AU568" s="230" t="s">
        <v>85</v>
      </c>
      <c r="AY568" s="16" t="s">
        <v>146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16" t="s">
        <v>83</v>
      </c>
      <c r="BK568" s="231">
        <f>ROUND(I568*H568,2)</f>
        <v>0</v>
      </c>
      <c r="BL568" s="16" t="s">
        <v>227</v>
      </c>
      <c r="BM568" s="230" t="s">
        <v>1113</v>
      </c>
    </row>
    <row r="569" s="12" customFormat="1" ht="22.8" customHeight="1">
      <c r="A569" s="12"/>
      <c r="B569" s="202"/>
      <c r="C569" s="203"/>
      <c r="D569" s="204" t="s">
        <v>74</v>
      </c>
      <c r="E569" s="216" t="s">
        <v>1114</v>
      </c>
      <c r="F569" s="216" t="s">
        <v>1115</v>
      </c>
      <c r="G569" s="203"/>
      <c r="H569" s="203"/>
      <c r="I569" s="206"/>
      <c r="J569" s="217">
        <f>BK569</f>
        <v>0</v>
      </c>
      <c r="K569" s="203"/>
      <c r="L569" s="208"/>
      <c r="M569" s="209"/>
      <c r="N569" s="210"/>
      <c r="O569" s="210"/>
      <c r="P569" s="211">
        <f>SUM(P570:P644)</f>
        <v>0</v>
      </c>
      <c r="Q569" s="210"/>
      <c r="R569" s="211">
        <f>SUM(R570:R644)</f>
        <v>2.8140194999999997</v>
      </c>
      <c r="S569" s="210"/>
      <c r="T569" s="212">
        <f>SUM(T570:T644)</f>
        <v>0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213" t="s">
        <v>85</v>
      </c>
      <c r="AT569" s="214" t="s">
        <v>74</v>
      </c>
      <c r="AU569" s="214" t="s">
        <v>83</v>
      </c>
      <c r="AY569" s="213" t="s">
        <v>146</v>
      </c>
      <c r="BK569" s="215">
        <f>SUM(BK570:BK644)</f>
        <v>0</v>
      </c>
    </row>
    <row r="570" s="2" customFormat="1" ht="21.75" customHeight="1">
      <c r="A570" s="37"/>
      <c r="B570" s="38"/>
      <c r="C570" s="218" t="s">
        <v>1116</v>
      </c>
      <c r="D570" s="218" t="s">
        <v>148</v>
      </c>
      <c r="E570" s="219" t="s">
        <v>1117</v>
      </c>
      <c r="F570" s="220" t="s">
        <v>1118</v>
      </c>
      <c r="G570" s="221" t="s">
        <v>151</v>
      </c>
      <c r="H570" s="222">
        <v>289.5</v>
      </c>
      <c r="I570" s="223"/>
      <c r="J570" s="224">
        <f>ROUND(I570*H570,2)</f>
        <v>0</v>
      </c>
      <c r="K570" s="225"/>
      <c r="L570" s="43"/>
      <c r="M570" s="226" t="s">
        <v>1</v>
      </c>
      <c r="N570" s="227" t="s">
        <v>40</v>
      </c>
      <c r="O570" s="90"/>
      <c r="P570" s="228">
        <f>O570*H570</f>
        <v>0</v>
      </c>
      <c r="Q570" s="228">
        <v>0</v>
      </c>
      <c r="R570" s="228">
        <f>Q570*H570</f>
        <v>0</v>
      </c>
      <c r="S570" s="228">
        <v>0</v>
      </c>
      <c r="T570" s="229">
        <f>S570*H570</f>
        <v>0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R570" s="230" t="s">
        <v>227</v>
      </c>
      <c r="AT570" s="230" t="s">
        <v>148</v>
      </c>
      <c r="AU570" s="230" t="s">
        <v>85</v>
      </c>
      <c r="AY570" s="16" t="s">
        <v>146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16" t="s">
        <v>83</v>
      </c>
      <c r="BK570" s="231">
        <f>ROUND(I570*H570,2)</f>
        <v>0</v>
      </c>
      <c r="BL570" s="16" t="s">
        <v>227</v>
      </c>
      <c r="BM570" s="230" t="s">
        <v>1119</v>
      </c>
    </row>
    <row r="571" s="2" customFormat="1" ht="24.15" customHeight="1">
      <c r="A571" s="37"/>
      <c r="B571" s="38"/>
      <c r="C571" s="244" t="s">
        <v>1120</v>
      </c>
      <c r="D571" s="244" t="s">
        <v>196</v>
      </c>
      <c r="E571" s="245" t="s">
        <v>1121</v>
      </c>
      <c r="F571" s="246" t="s">
        <v>1122</v>
      </c>
      <c r="G571" s="247" t="s">
        <v>151</v>
      </c>
      <c r="H571" s="248">
        <v>332.92500000000001</v>
      </c>
      <c r="I571" s="249"/>
      <c r="J571" s="250">
        <f>ROUND(I571*H571,2)</f>
        <v>0</v>
      </c>
      <c r="K571" s="251"/>
      <c r="L571" s="252"/>
      <c r="M571" s="253" t="s">
        <v>1</v>
      </c>
      <c r="N571" s="254" t="s">
        <v>40</v>
      </c>
      <c r="O571" s="90"/>
      <c r="P571" s="228">
        <f>O571*H571</f>
        <v>0</v>
      </c>
      <c r="Q571" s="228">
        <v>0.00050000000000000001</v>
      </c>
      <c r="R571" s="228">
        <f>Q571*H571</f>
        <v>0.16646250000000001</v>
      </c>
      <c r="S571" s="228">
        <v>0</v>
      </c>
      <c r="T571" s="229">
        <f>S571*H571</f>
        <v>0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230" t="s">
        <v>313</v>
      </c>
      <c r="AT571" s="230" t="s">
        <v>196</v>
      </c>
      <c r="AU571" s="230" t="s">
        <v>85</v>
      </c>
      <c r="AY571" s="16" t="s">
        <v>146</v>
      </c>
      <c r="BE571" s="231">
        <f>IF(N571="základní",J571,0)</f>
        <v>0</v>
      </c>
      <c r="BF571" s="231">
        <f>IF(N571="snížená",J571,0)</f>
        <v>0</v>
      </c>
      <c r="BG571" s="231">
        <f>IF(N571="zákl. přenesená",J571,0)</f>
        <v>0</v>
      </c>
      <c r="BH571" s="231">
        <f>IF(N571="sníž. přenesená",J571,0)</f>
        <v>0</v>
      </c>
      <c r="BI571" s="231">
        <f>IF(N571="nulová",J571,0)</f>
        <v>0</v>
      </c>
      <c r="BJ571" s="16" t="s">
        <v>83</v>
      </c>
      <c r="BK571" s="231">
        <f>ROUND(I571*H571,2)</f>
        <v>0</v>
      </c>
      <c r="BL571" s="16" t="s">
        <v>227</v>
      </c>
      <c r="BM571" s="230" t="s">
        <v>1123</v>
      </c>
    </row>
    <row r="572" s="13" customFormat="1">
      <c r="A572" s="13"/>
      <c r="B572" s="232"/>
      <c r="C572" s="233"/>
      <c r="D572" s="234" t="s">
        <v>154</v>
      </c>
      <c r="E572" s="233"/>
      <c r="F572" s="236" t="s">
        <v>1124</v>
      </c>
      <c r="G572" s="233"/>
      <c r="H572" s="237">
        <v>332.92500000000001</v>
      </c>
      <c r="I572" s="238"/>
      <c r="J572" s="233"/>
      <c r="K572" s="233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154</v>
      </c>
      <c r="AU572" s="243" t="s">
        <v>85</v>
      </c>
      <c r="AV572" s="13" t="s">
        <v>85</v>
      </c>
      <c r="AW572" s="13" t="s">
        <v>4</v>
      </c>
      <c r="AX572" s="13" t="s">
        <v>83</v>
      </c>
      <c r="AY572" s="243" t="s">
        <v>146</v>
      </c>
    </row>
    <row r="573" s="2" customFormat="1" ht="37.8" customHeight="1">
      <c r="A573" s="37"/>
      <c r="B573" s="38"/>
      <c r="C573" s="218" t="s">
        <v>1125</v>
      </c>
      <c r="D573" s="218" t="s">
        <v>148</v>
      </c>
      <c r="E573" s="219" t="s">
        <v>1126</v>
      </c>
      <c r="F573" s="220" t="s">
        <v>1127</v>
      </c>
      <c r="G573" s="221" t="s">
        <v>151</v>
      </c>
      <c r="H573" s="222">
        <v>289.5</v>
      </c>
      <c r="I573" s="223"/>
      <c r="J573" s="224">
        <f>ROUND(I573*H573,2)</f>
        <v>0</v>
      </c>
      <c r="K573" s="225"/>
      <c r="L573" s="43"/>
      <c r="M573" s="226" t="s">
        <v>1</v>
      </c>
      <c r="N573" s="227" t="s">
        <v>40</v>
      </c>
      <c r="O573" s="90"/>
      <c r="P573" s="228">
        <f>O573*H573</f>
        <v>0</v>
      </c>
      <c r="Q573" s="228">
        <v>0</v>
      </c>
      <c r="R573" s="228">
        <f>Q573*H573</f>
        <v>0</v>
      </c>
      <c r="S573" s="228">
        <v>0</v>
      </c>
      <c r="T573" s="229">
        <f>S573*H573</f>
        <v>0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230" t="s">
        <v>227</v>
      </c>
      <c r="AT573" s="230" t="s">
        <v>148</v>
      </c>
      <c r="AU573" s="230" t="s">
        <v>85</v>
      </c>
      <c r="AY573" s="16" t="s">
        <v>146</v>
      </c>
      <c r="BE573" s="231">
        <f>IF(N573="základní",J573,0)</f>
        <v>0</v>
      </c>
      <c r="BF573" s="231">
        <f>IF(N573="snížená",J573,0)</f>
        <v>0</v>
      </c>
      <c r="BG573" s="231">
        <f>IF(N573="zákl. přenesená",J573,0)</f>
        <v>0</v>
      </c>
      <c r="BH573" s="231">
        <f>IF(N573="sníž. přenesená",J573,0)</f>
        <v>0</v>
      </c>
      <c r="BI573" s="231">
        <f>IF(N573="nulová",J573,0)</f>
        <v>0</v>
      </c>
      <c r="BJ573" s="16" t="s">
        <v>83</v>
      </c>
      <c r="BK573" s="231">
        <f>ROUND(I573*H573,2)</f>
        <v>0</v>
      </c>
      <c r="BL573" s="16" t="s">
        <v>227</v>
      </c>
      <c r="BM573" s="230" t="s">
        <v>1128</v>
      </c>
    </row>
    <row r="574" s="13" customFormat="1">
      <c r="A574" s="13"/>
      <c r="B574" s="232"/>
      <c r="C574" s="233"/>
      <c r="D574" s="234" t="s">
        <v>154</v>
      </c>
      <c r="E574" s="235" t="s">
        <v>1</v>
      </c>
      <c r="F574" s="236" t="s">
        <v>1016</v>
      </c>
      <c r="G574" s="233"/>
      <c r="H574" s="237">
        <v>289.5</v>
      </c>
      <c r="I574" s="238"/>
      <c r="J574" s="233"/>
      <c r="K574" s="233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154</v>
      </c>
      <c r="AU574" s="243" t="s">
        <v>85</v>
      </c>
      <c r="AV574" s="13" t="s">
        <v>85</v>
      </c>
      <c r="AW574" s="13" t="s">
        <v>156</v>
      </c>
      <c r="AX574" s="13" t="s">
        <v>75</v>
      </c>
      <c r="AY574" s="243" t="s">
        <v>146</v>
      </c>
    </row>
    <row r="575" s="2" customFormat="1" ht="37.8" customHeight="1">
      <c r="A575" s="37"/>
      <c r="B575" s="38"/>
      <c r="C575" s="244" t="s">
        <v>1129</v>
      </c>
      <c r="D575" s="244" t="s">
        <v>196</v>
      </c>
      <c r="E575" s="245" t="s">
        <v>1130</v>
      </c>
      <c r="F575" s="246" t="s">
        <v>1131</v>
      </c>
      <c r="G575" s="247" t="s">
        <v>151</v>
      </c>
      <c r="H575" s="248">
        <v>376.35000000000002</v>
      </c>
      <c r="I575" s="249"/>
      <c r="J575" s="250">
        <f>ROUND(I575*H575,2)</f>
        <v>0</v>
      </c>
      <c r="K575" s="251"/>
      <c r="L575" s="252"/>
      <c r="M575" s="253" t="s">
        <v>1</v>
      </c>
      <c r="N575" s="254" t="s">
        <v>40</v>
      </c>
      <c r="O575" s="90"/>
      <c r="P575" s="228">
        <f>O575*H575</f>
        <v>0</v>
      </c>
      <c r="Q575" s="228">
        <v>0.0047999999999999996</v>
      </c>
      <c r="R575" s="228">
        <f>Q575*H575</f>
        <v>1.8064799999999999</v>
      </c>
      <c r="S575" s="228">
        <v>0</v>
      </c>
      <c r="T575" s="229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230" t="s">
        <v>313</v>
      </c>
      <c r="AT575" s="230" t="s">
        <v>196</v>
      </c>
      <c r="AU575" s="230" t="s">
        <v>85</v>
      </c>
      <c r="AY575" s="16" t="s">
        <v>146</v>
      </c>
      <c r="BE575" s="231">
        <f>IF(N575="základní",J575,0)</f>
        <v>0</v>
      </c>
      <c r="BF575" s="231">
        <f>IF(N575="snížená",J575,0)</f>
        <v>0</v>
      </c>
      <c r="BG575" s="231">
        <f>IF(N575="zákl. přenesená",J575,0)</f>
        <v>0</v>
      </c>
      <c r="BH575" s="231">
        <f>IF(N575="sníž. přenesená",J575,0)</f>
        <v>0</v>
      </c>
      <c r="BI575" s="231">
        <f>IF(N575="nulová",J575,0)</f>
        <v>0</v>
      </c>
      <c r="BJ575" s="16" t="s">
        <v>83</v>
      </c>
      <c r="BK575" s="231">
        <f>ROUND(I575*H575,2)</f>
        <v>0</v>
      </c>
      <c r="BL575" s="16" t="s">
        <v>227</v>
      </c>
      <c r="BM575" s="230" t="s">
        <v>1132</v>
      </c>
    </row>
    <row r="576" s="13" customFormat="1">
      <c r="A576" s="13"/>
      <c r="B576" s="232"/>
      <c r="C576" s="233"/>
      <c r="D576" s="234" t="s">
        <v>154</v>
      </c>
      <c r="E576" s="233"/>
      <c r="F576" s="236" t="s">
        <v>1133</v>
      </c>
      <c r="G576" s="233"/>
      <c r="H576" s="237">
        <v>376.35000000000002</v>
      </c>
      <c r="I576" s="238"/>
      <c r="J576" s="233"/>
      <c r="K576" s="233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154</v>
      </c>
      <c r="AU576" s="243" t="s">
        <v>85</v>
      </c>
      <c r="AV576" s="13" t="s">
        <v>85</v>
      </c>
      <c r="AW576" s="13" t="s">
        <v>4</v>
      </c>
      <c r="AX576" s="13" t="s">
        <v>83</v>
      </c>
      <c r="AY576" s="243" t="s">
        <v>146</v>
      </c>
    </row>
    <row r="577" s="2" customFormat="1" ht="24.15" customHeight="1">
      <c r="A577" s="37"/>
      <c r="B577" s="38"/>
      <c r="C577" s="218" t="s">
        <v>1134</v>
      </c>
      <c r="D577" s="218" t="s">
        <v>148</v>
      </c>
      <c r="E577" s="219" t="s">
        <v>1135</v>
      </c>
      <c r="F577" s="220" t="s">
        <v>1136</v>
      </c>
      <c r="G577" s="221" t="s">
        <v>295</v>
      </c>
      <c r="H577" s="222">
        <v>36</v>
      </c>
      <c r="I577" s="223"/>
      <c r="J577" s="224">
        <f>ROUND(I577*H577,2)</f>
        <v>0</v>
      </c>
      <c r="K577" s="225"/>
      <c r="L577" s="43"/>
      <c r="M577" s="226" t="s">
        <v>1</v>
      </c>
      <c r="N577" s="227" t="s">
        <v>40</v>
      </c>
      <c r="O577" s="90"/>
      <c r="P577" s="228">
        <f>O577*H577</f>
        <v>0</v>
      </c>
      <c r="Q577" s="228">
        <v>0</v>
      </c>
      <c r="R577" s="228">
        <f>Q577*H577</f>
        <v>0</v>
      </c>
      <c r="S577" s="228">
        <v>0</v>
      </c>
      <c r="T577" s="229">
        <f>S577*H577</f>
        <v>0</v>
      </c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R577" s="230" t="s">
        <v>227</v>
      </c>
      <c r="AT577" s="230" t="s">
        <v>148</v>
      </c>
      <c r="AU577" s="230" t="s">
        <v>85</v>
      </c>
      <c r="AY577" s="16" t="s">
        <v>146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16" t="s">
        <v>83</v>
      </c>
      <c r="BK577" s="231">
        <f>ROUND(I577*H577,2)</f>
        <v>0</v>
      </c>
      <c r="BL577" s="16" t="s">
        <v>227</v>
      </c>
      <c r="BM577" s="230" t="s">
        <v>1137</v>
      </c>
    </row>
    <row r="578" s="13" customFormat="1">
      <c r="A578" s="13"/>
      <c r="B578" s="232"/>
      <c r="C578" s="233"/>
      <c r="D578" s="234" t="s">
        <v>154</v>
      </c>
      <c r="E578" s="235" t="s">
        <v>1</v>
      </c>
      <c r="F578" s="236" t="s">
        <v>1138</v>
      </c>
      <c r="G578" s="233"/>
      <c r="H578" s="237">
        <v>36</v>
      </c>
      <c r="I578" s="238"/>
      <c r="J578" s="233"/>
      <c r="K578" s="233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154</v>
      </c>
      <c r="AU578" s="243" t="s">
        <v>85</v>
      </c>
      <c r="AV578" s="13" t="s">
        <v>85</v>
      </c>
      <c r="AW578" s="13" t="s">
        <v>156</v>
      </c>
      <c r="AX578" s="13" t="s">
        <v>75</v>
      </c>
      <c r="AY578" s="243" t="s">
        <v>146</v>
      </c>
    </row>
    <row r="579" s="2" customFormat="1" ht="16.5" customHeight="1">
      <c r="A579" s="37"/>
      <c r="B579" s="38"/>
      <c r="C579" s="244" t="s">
        <v>1139</v>
      </c>
      <c r="D579" s="244" t="s">
        <v>196</v>
      </c>
      <c r="E579" s="245" t="s">
        <v>1140</v>
      </c>
      <c r="F579" s="246" t="s">
        <v>1141</v>
      </c>
      <c r="G579" s="247" t="s">
        <v>295</v>
      </c>
      <c r="H579" s="248">
        <v>39.600000000000001</v>
      </c>
      <c r="I579" s="249"/>
      <c r="J579" s="250">
        <f>ROUND(I579*H579,2)</f>
        <v>0</v>
      </c>
      <c r="K579" s="251"/>
      <c r="L579" s="252"/>
      <c r="M579" s="253" t="s">
        <v>1</v>
      </c>
      <c r="N579" s="254" t="s">
        <v>40</v>
      </c>
      <c r="O579" s="90"/>
      <c r="P579" s="228">
        <f>O579*H579</f>
        <v>0</v>
      </c>
      <c r="Q579" s="228">
        <v>0.00050000000000000001</v>
      </c>
      <c r="R579" s="228">
        <f>Q579*H579</f>
        <v>0.019800000000000002</v>
      </c>
      <c r="S579" s="228">
        <v>0</v>
      </c>
      <c r="T579" s="229">
        <f>S579*H579</f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230" t="s">
        <v>313</v>
      </c>
      <c r="AT579" s="230" t="s">
        <v>196</v>
      </c>
      <c r="AU579" s="230" t="s">
        <v>85</v>
      </c>
      <c r="AY579" s="16" t="s">
        <v>146</v>
      </c>
      <c r="BE579" s="231">
        <f>IF(N579="základní",J579,0)</f>
        <v>0</v>
      </c>
      <c r="BF579" s="231">
        <f>IF(N579="snížená",J579,0)</f>
        <v>0</v>
      </c>
      <c r="BG579" s="231">
        <f>IF(N579="zákl. přenesená",J579,0)</f>
        <v>0</v>
      </c>
      <c r="BH579" s="231">
        <f>IF(N579="sníž. přenesená",J579,0)</f>
        <v>0</v>
      </c>
      <c r="BI579" s="231">
        <f>IF(N579="nulová",J579,0)</f>
        <v>0</v>
      </c>
      <c r="BJ579" s="16" t="s">
        <v>83</v>
      </c>
      <c r="BK579" s="231">
        <f>ROUND(I579*H579,2)</f>
        <v>0</v>
      </c>
      <c r="BL579" s="16" t="s">
        <v>227</v>
      </c>
      <c r="BM579" s="230" t="s">
        <v>1142</v>
      </c>
    </row>
    <row r="580" s="13" customFormat="1">
      <c r="A580" s="13"/>
      <c r="B580" s="232"/>
      <c r="C580" s="233"/>
      <c r="D580" s="234" t="s">
        <v>154</v>
      </c>
      <c r="E580" s="233"/>
      <c r="F580" s="236" t="s">
        <v>1143</v>
      </c>
      <c r="G580" s="233"/>
      <c r="H580" s="237">
        <v>39.600000000000001</v>
      </c>
      <c r="I580" s="238"/>
      <c r="J580" s="233"/>
      <c r="K580" s="233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154</v>
      </c>
      <c r="AU580" s="243" t="s">
        <v>85</v>
      </c>
      <c r="AV580" s="13" t="s">
        <v>85</v>
      </c>
      <c r="AW580" s="13" t="s">
        <v>4</v>
      </c>
      <c r="AX580" s="13" t="s">
        <v>83</v>
      </c>
      <c r="AY580" s="243" t="s">
        <v>146</v>
      </c>
    </row>
    <row r="581" s="2" customFormat="1" ht="24.15" customHeight="1">
      <c r="A581" s="37"/>
      <c r="B581" s="38"/>
      <c r="C581" s="244" t="s">
        <v>1144</v>
      </c>
      <c r="D581" s="244" t="s">
        <v>196</v>
      </c>
      <c r="E581" s="245" t="s">
        <v>1145</v>
      </c>
      <c r="F581" s="246" t="s">
        <v>1146</v>
      </c>
      <c r="G581" s="247" t="s">
        <v>295</v>
      </c>
      <c r="H581" s="248">
        <v>19</v>
      </c>
      <c r="I581" s="249"/>
      <c r="J581" s="250">
        <f>ROUND(I581*H581,2)</f>
        <v>0</v>
      </c>
      <c r="K581" s="251"/>
      <c r="L581" s="252"/>
      <c r="M581" s="253" t="s">
        <v>1</v>
      </c>
      <c r="N581" s="254" t="s">
        <v>40</v>
      </c>
      <c r="O581" s="90"/>
      <c r="P581" s="228">
        <f>O581*H581</f>
        <v>0</v>
      </c>
      <c r="Q581" s="228">
        <v>0.0015399999999999999</v>
      </c>
      <c r="R581" s="228">
        <f>Q581*H581</f>
        <v>0.029259999999999998</v>
      </c>
      <c r="S581" s="228">
        <v>0</v>
      </c>
      <c r="T581" s="229">
        <f>S581*H581</f>
        <v>0</v>
      </c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R581" s="230" t="s">
        <v>313</v>
      </c>
      <c r="AT581" s="230" t="s">
        <v>196</v>
      </c>
      <c r="AU581" s="230" t="s">
        <v>85</v>
      </c>
      <c r="AY581" s="16" t="s">
        <v>146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6" t="s">
        <v>83</v>
      </c>
      <c r="BK581" s="231">
        <f>ROUND(I581*H581,2)</f>
        <v>0</v>
      </c>
      <c r="BL581" s="16" t="s">
        <v>227</v>
      </c>
      <c r="BM581" s="230" t="s">
        <v>1147</v>
      </c>
    </row>
    <row r="582" s="2" customFormat="1" ht="16.5" customHeight="1">
      <c r="A582" s="37"/>
      <c r="B582" s="38"/>
      <c r="C582" s="244" t="s">
        <v>1148</v>
      </c>
      <c r="D582" s="244" t="s">
        <v>196</v>
      </c>
      <c r="E582" s="245" t="s">
        <v>1149</v>
      </c>
      <c r="F582" s="246" t="s">
        <v>1150</v>
      </c>
      <c r="G582" s="247" t="s">
        <v>295</v>
      </c>
      <c r="H582" s="248">
        <v>79.200000000000003</v>
      </c>
      <c r="I582" s="249"/>
      <c r="J582" s="250">
        <f>ROUND(I582*H582,2)</f>
        <v>0</v>
      </c>
      <c r="K582" s="251"/>
      <c r="L582" s="252"/>
      <c r="M582" s="253" t="s">
        <v>1</v>
      </c>
      <c r="N582" s="254" t="s">
        <v>40</v>
      </c>
      <c r="O582" s="90"/>
      <c r="P582" s="228">
        <f>O582*H582</f>
        <v>0</v>
      </c>
      <c r="Q582" s="228">
        <v>0.00050000000000000001</v>
      </c>
      <c r="R582" s="228">
        <f>Q582*H582</f>
        <v>0.039600000000000003</v>
      </c>
      <c r="S582" s="228">
        <v>0</v>
      </c>
      <c r="T582" s="229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230" t="s">
        <v>313</v>
      </c>
      <c r="AT582" s="230" t="s">
        <v>196</v>
      </c>
      <c r="AU582" s="230" t="s">
        <v>85</v>
      </c>
      <c r="AY582" s="16" t="s">
        <v>146</v>
      </c>
      <c r="BE582" s="231">
        <f>IF(N582="základní",J582,0)</f>
        <v>0</v>
      </c>
      <c r="BF582" s="231">
        <f>IF(N582="snížená",J582,0)</f>
        <v>0</v>
      </c>
      <c r="BG582" s="231">
        <f>IF(N582="zákl. přenesená",J582,0)</f>
        <v>0</v>
      </c>
      <c r="BH582" s="231">
        <f>IF(N582="sníž. přenesená",J582,0)</f>
        <v>0</v>
      </c>
      <c r="BI582" s="231">
        <f>IF(N582="nulová",J582,0)</f>
        <v>0</v>
      </c>
      <c r="BJ582" s="16" t="s">
        <v>83</v>
      </c>
      <c r="BK582" s="231">
        <f>ROUND(I582*H582,2)</f>
        <v>0</v>
      </c>
      <c r="BL582" s="16" t="s">
        <v>227</v>
      </c>
      <c r="BM582" s="230" t="s">
        <v>1151</v>
      </c>
    </row>
    <row r="583" s="13" customFormat="1">
      <c r="A583" s="13"/>
      <c r="B583" s="232"/>
      <c r="C583" s="233"/>
      <c r="D583" s="234" t="s">
        <v>154</v>
      </c>
      <c r="E583" s="233"/>
      <c r="F583" s="236" t="s">
        <v>1152</v>
      </c>
      <c r="G583" s="233"/>
      <c r="H583" s="237">
        <v>79.200000000000003</v>
      </c>
      <c r="I583" s="238"/>
      <c r="J583" s="233"/>
      <c r="K583" s="233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154</v>
      </c>
      <c r="AU583" s="243" t="s">
        <v>85</v>
      </c>
      <c r="AV583" s="13" t="s">
        <v>85</v>
      </c>
      <c r="AW583" s="13" t="s">
        <v>4</v>
      </c>
      <c r="AX583" s="13" t="s">
        <v>83</v>
      </c>
      <c r="AY583" s="243" t="s">
        <v>146</v>
      </c>
    </row>
    <row r="584" s="2" customFormat="1" ht="24.15" customHeight="1">
      <c r="A584" s="37"/>
      <c r="B584" s="38"/>
      <c r="C584" s="218" t="s">
        <v>1153</v>
      </c>
      <c r="D584" s="218" t="s">
        <v>148</v>
      </c>
      <c r="E584" s="219" t="s">
        <v>1154</v>
      </c>
      <c r="F584" s="220" t="s">
        <v>1155</v>
      </c>
      <c r="G584" s="221" t="s">
        <v>295</v>
      </c>
      <c r="H584" s="222">
        <v>10.199999999999999</v>
      </c>
      <c r="I584" s="223"/>
      <c r="J584" s="224">
        <f>ROUND(I584*H584,2)</f>
        <v>0</v>
      </c>
      <c r="K584" s="225"/>
      <c r="L584" s="43"/>
      <c r="M584" s="226" t="s">
        <v>1</v>
      </c>
      <c r="N584" s="227" t="s">
        <v>40</v>
      </c>
      <c r="O584" s="90"/>
      <c r="P584" s="228">
        <f>O584*H584</f>
        <v>0</v>
      </c>
      <c r="Q584" s="228">
        <v>0</v>
      </c>
      <c r="R584" s="228">
        <f>Q584*H584</f>
        <v>0</v>
      </c>
      <c r="S584" s="228">
        <v>0</v>
      </c>
      <c r="T584" s="229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230" t="s">
        <v>227</v>
      </c>
      <c r="AT584" s="230" t="s">
        <v>148</v>
      </c>
      <c r="AU584" s="230" t="s">
        <v>85</v>
      </c>
      <c r="AY584" s="16" t="s">
        <v>146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6" t="s">
        <v>83</v>
      </c>
      <c r="BK584" s="231">
        <f>ROUND(I584*H584,2)</f>
        <v>0</v>
      </c>
      <c r="BL584" s="16" t="s">
        <v>227</v>
      </c>
      <c r="BM584" s="230" t="s">
        <v>1156</v>
      </c>
    </row>
    <row r="585" s="13" customFormat="1">
      <c r="A585" s="13"/>
      <c r="B585" s="232"/>
      <c r="C585" s="233"/>
      <c r="D585" s="234" t="s">
        <v>154</v>
      </c>
      <c r="E585" s="235" t="s">
        <v>1</v>
      </c>
      <c r="F585" s="236" t="s">
        <v>1157</v>
      </c>
      <c r="G585" s="233"/>
      <c r="H585" s="237">
        <v>10.199999999999999</v>
      </c>
      <c r="I585" s="238"/>
      <c r="J585" s="233"/>
      <c r="K585" s="233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154</v>
      </c>
      <c r="AU585" s="243" t="s">
        <v>85</v>
      </c>
      <c r="AV585" s="13" t="s">
        <v>85</v>
      </c>
      <c r="AW585" s="13" t="s">
        <v>156</v>
      </c>
      <c r="AX585" s="13" t="s">
        <v>75</v>
      </c>
      <c r="AY585" s="243" t="s">
        <v>146</v>
      </c>
    </row>
    <row r="586" s="2" customFormat="1" ht="24.15" customHeight="1">
      <c r="A586" s="37"/>
      <c r="B586" s="38"/>
      <c r="C586" s="244" t="s">
        <v>1158</v>
      </c>
      <c r="D586" s="244" t="s">
        <v>196</v>
      </c>
      <c r="E586" s="245" t="s">
        <v>1159</v>
      </c>
      <c r="F586" s="246" t="s">
        <v>1160</v>
      </c>
      <c r="G586" s="247" t="s">
        <v>295</v>
      </c>
      <c r="H586" s="248">
        <v>11.220000000000001</v>
      </c>
      <c r="I586" s="249"/>
      <c r="J586" s="250">
        <f>ROUND(I586*H586,2)</f>
        <v>0</v>
      </c>
      <c r="K586" s="251"/>
      <c r="L586" s="252"/>
      <c r="M586" s="253" t="s">
        <v>1</v>
      </c>
      <c r="N586" s="254" t="s">
        <v>40</v>
      </c>
      <c r="O586" s="90"/>
      <c r="P586" s="228">
        <f>O586*H586</f>
        <v>0</v>
      </c>
      <c r="Q586" s="228">
        <v>0.0060000000000000001</v>
      </c>
      <c r="R586" s="228">
        <f>Q586*H586</f>
        <v>0.067320000000000005</v>
      </c>
      <c r="S586" s="228">
        <v>0</v>
      </c>
      <c r="T586" s="229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230" t="s">
        <v>313</v>
      </c>
      <c r="AT586" s="230" t="s">
        <v>196</v>
      </c>
      <c r="AU586" s="230" t="s">
        <v>85</v>
      </c>
      <c r="AY586" s="16" t="s">
        <v>146</v>
      </c>
      <c r="BE586" s="231">
        <f>IF(N586="základní",J586,0)</f>
        <v>0</v>
      </c>
      <c r="BF586" s="231">
        <f>IF(N586="snížená",J586,0)</f>
        <v>0</v>
      </c>
      <c r="BG586" s="231">
        <f>IF(N586="zákl. přenesená",J586,0)</f>
        <v>0</v>
      </c>
      <c r="BH586" s="231">
        <f>IF(N586="sníž. přenesená",J586,0)</f>
        <v>0</v>
      </c>
      <c r="BI586" s="231">
        <f>IF(N586="nulová",J586,0)</f>
        <v>0</v>
      </c>
      <c r="BJ586" s="16" t="s">
        <v>83</v>
      </c>
      <c r="BK586" s="231">
        <f>ROUND(I586*H586,2)</f>
        <v>0</v>
      </c>
      <c r="BL586" s="16" t="s">
        <v>227</v>
      </c>
      <c r="BM586" s="230" t="s">
        <v>1161</v>
      </c>
    </row>
    <row r="587" s="13" customFormat="1">
      <c r="A587" s="13"/>
      <c r="B587" s="232"/>
      <c r="C587" s="233"/>
      <c r="D587" s="234" t="s">
        <v>154</v>
      </c>
      <c r="E587" s="233"/>
      <c r="F587" s="236" t="s">
        <v>1162</v>
      </c>
      <c r="G587" s="233"/>
      <c r="H587" s="237">
        <v>11.220000000000001</v>
      </c>
      <c r="I587" s="238"/>
      <c r="J587" s="233"/>
      <c r="K587" s="233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154</v>
      </c>
      <c r="AU587" s="243" t="s">
        <v>85</v>
      </c>
      <c r="AV587" s="13" t="s">
        <v>85</v>
      </c>
      <c r="AW587" s="13" t="s">
        <v>4</v>
      </c>
      <c r="AX587" s="13" t="s">
        <v>83</v>
      </c>
      <c r="AY587" s="243" t="s">
        <v>146</v>
      </c>
    </row>
    <row r="588" s="2" customFormat="1" ht="24.15" customHeight="1">
      <c r="A588" s="37"/>
      <c r="B588" s="38"/>
      <c r="C588" s="218" t="s">
        <v>1163</v>
      </c>
      <c r="D588" s="218" t="s">
        <v>148</v>
      </c>
      <c r="E588" s="219" t="s">
        <v>1164</v>
      </c>
      <c r="F588" s="220" t="s">
        <v>1165</v>
      </c>
      <c r="G588" s="221" t="s">
        <v>295</v>
      </c>
      <c r="H588" s="222">
        <v>38</v>
      </c>
      <c r="I588" s="223"/>
      <c r="J588" s="224">
        <f>ROUND(I588*H588,2)</f>
        <v>0</v>
      </c>
      <c r="K588" s="225"/>
      <c r="L588" s="43"/>
      <c r="M588" s="226" t="s">
        <v>1</v>
      </c>
      <c r="N588" s="227" t="s">
        <v>40</v>
      </c>
      <c r="O588" s="90"/>
      <c r="P588" s="228">
        <f>O588*H588</f>
        <v>0</v>
      </c>
      <c r="Q588" s="228">
        <v>0</v>
      </c>
      <c r="R588" s="228">
        <f>Q588*H588</f>
        <v>0</v>
      </c>
      <c r="S588" s="228">
        <v>0</v>
      </c>
      <c r="T588" s="229">
        <f>S588*H588</f>
        <v>0</v>
      </c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R588" s="230" t="s">
        <v>227</v>
      </c>
      <c r="AT588" s="230" t="s">
        <v>148</v>
      </c>
      <c r="AU588" s="230" t="s">
        <v>85</v>
      </c>
      <c r="AY588" s="16" t="s">
        <v>146</v>
      </c>
      <c r="BE588" s="231">
        <f>IF(N588="základní",J588,0)</f>
        <v>0</v>
      </c>
      <c r="BF588" s="231">
        <f>IF(N588="snížená",J588,0)</f>
        <v>0</v>
      </c>
      <c r="BG588" s="231">
        <f>IF(N588="zákl. přenesená",J588,0)</f>
        <v>0</v>
      </c>
      <c r="BH588" s="231">
        <f>IF(N588="sníž. přenesená",J588,0)</f>
        <v>0</v>
      </c>
      <c r="BI588" s="231">
        <f>IF(N588="nulová",J588,0)</f>
        <v>0</v>
      </c>
      <c r="BJ588" s="16" t="s">
        <v>83</v>
      </c>
      <c r="BK588" s="231">
        <f>ROUND(I588*H588,2)</f>
        <v>0</v>
      </c>
      <c r="BL588" s="16" t="s">
        <v>227</v>
      </c>
      <c r="BM588" s="230" t="s">
        <v>1166</v>
      </c>
    </row>
    <row r="589" s="2" customFormat="1" ht="24.15" customHeight="1">
      <c r="A589" s="37"/>
      <c r="B589" s="38"/>
      <c r="C589" s="244" t="s">
        <v>1167</v>
      </c>
      <c r="D589" s="244" t="s">
        <v>196</v>
      </c>
      <c r="E589" s="245" t="s">
        <v>1168</v>
      </c>
      <c r="F589" s="246" t="s">
        <v>1169</v>
      </c>
      <c r="G589" s="247" t="s">
        <v>295</v>
      </c>
      <c r="H589" s="248">
        <v>38</v>
      </c>
      <c r="I589" s="249"/>
      <c r="J589" s="250">
        <f>ROUND(I589*H589,2)</f>
        <v>0</v>
      </c>
      <c r="K589" s="251"/>
      <c r="L589" s="252"/>
      <c r="M589" s="253" t="s">
        <v>1</v>
      </c>
      <c r="N589" s="254" t="s">
        <v>40</v>
      </c>
      <c r="O589" s="90"/>
      <c r="P589" s="228">
        <f>O589*H589</f>
        <v>0</v>
      </c>
      <c r="Q589" s="228">
        <v>0.0019499999999999999</v>
      </c>
      <c r="R589" s="228">
        <f>Q589*H589</f>
        <v>0.074099999999999999</v>
      </c>
      <c r="S589" s="228">
        <v>0</v>
      </c>
      <c r="T589" s="229">
        <f>S589*H589</f>
        <v>0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R589" s="230" t="s">
        <v>313</v>
      </c>
      <c r="AT589" s="230" t="s">
        <v>196</v>
      </c>
      <c r="AU589" s="230" t="s">
        <v>85</v>
      </c>
      <c r="AY589" s="16" t="s">
        <v>146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6" t="s">
        <v>83</v>
      </c>
      <c r="BK589" s="231">
        <f>ROUND(I589*H589,2)</f>
        <v>0</v>
      </c>
      <c r="BL589" s="16" t="s">
        <v>227</v>
      </c>
      <c r="BM589" s="230" t="s">
        <v>1170</v>
      </c>
    </row>
    <row r="590" s="2" customFormat="1" ht="24.15" customHeight="1">
      <c r="A590" s="37"/>
      <c r="B590" s="38"/>
      <c r="C590" s="218" t="s">
        <v>1171</v>
      </c>
      <c r="D590" s="218" t="s">
        <v>148</v>
      </c>
      <c r="E590" s="219" t="s">
        <v>1172</v>
      </c>
      <c r="F590" s="220" t="s">
        <v>1173</v>
      </c>
      <c r="G590" s="221" t="s">
        <v>295</v>
      </c>
      <c r="H590" s="222">
        <v>57.149999999999999</v>
      </c>
      <c r="I590" s="223"/>
      <c r="J590" s="224">
        <f>ROUND(I590*H590,2)</f>
        <v>0</v>
      </c>
      <c r="K590" s="225"/>
      <c r="L590" s="43"/>
      <c r="M590" s="226" t="s">
        <v>1</v>
      </c>
      <c r="N590" s="227" t="s">
        <v>40</v>
      </c>
      <c r="O590" s="90"/>
      <c r="P590" s="228">
        <f>O590*H590</f>
        <v>0</v>
      </c>
      <c r="Q590" s="228">
        <v>0</v>
      </c>
      <c r="R590" s="228">
        <f>Q590*H590</f>
        <v>0</v>
      </c>
      <c r="S590" s="228">
        <v>0</v>
      </c>
      <c r="T590" s="229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230" t="s">
        <v>227</v>
      </c>
      <c r="AT590" s="230" t="s">
        <v>148</v>
      </c>
      <c r="AU590" s="230" t="s">
        <v>85</v>
      </c>
      <c r="AY590" s="16" t="s">
        <v>146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6" t="s">
        <v>83</v>
      </c>
      <c r="BK590" s="231">
        <f>ROUND(I590*H590,2)</f>
        <v>0</v>
      </c>
      <c r="BL590" s="16" t="s">
        <v>227</v>
      </c>
      <c r="BM590" s="230" t="s">
        <v>1174</v>
      </c>
    </row>
    <row r="591" s="13" customFormat="1">
      <c r="A591" s="13"/>
      <c r="B591" s="232"/>
      <c r="C591" s="233"/>
      <c r="D591" s="234" t="s">
        <v>154</v>
      </c>
      <c r="E591" s="235" t="s">
        <v>1</v>
      </c>
      <c r="F591" s="236" t="s">
        <v>1175</v>
      </c>
      <c r="G591" s="233"/>
      <c r="H591" s="237">
        <v>57.149999999999999</v>
      </c>
      <c r="I591" s="238"/>
      <c r="J591" s="233"/>
      <c r="K591" s="233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154</v>
      </c>
      <c r="AU591" s="243" t="s">
        <v>85</v>
      </c>
      <c r="AV591" s="13" t="s">
        <v>85</v>
      </c>
      <c r="AW591" s="13" t="s">
        <v>156</v>
      </c>
      <c r="AX591" s="13" t="s">
        <v>75</v>
      </c>
      <c r="AY591" s="243" t="s">
        <v>146</v>
      </c>
    </row>
    <row r="592" s="2" customFormat="1" ht="24.15" customHeight="1">
      <c r="A592" s="37"/>
      <c r="B592" s="38"/>
      <c r="C592" s="244" t="s">
        <v>1176</v>
      </c>
      <c r="D592" s="244" t="s">
        <v>196</v>
      </c>
      <c r="E592" s="245" t="s">
        <v>1177</v>
      </c>
      <c r="F592" s="246" t="s">
        <v>1178</v>
      </c>
      <c r="G592" s="247" t="s">
        <v>295</v>
      </c>
      <c r="H592" s="248">
        <v>62.875999999999998</v>
      </c>
      <c r="I592" s="249"/>
      <c r="J592" s="250">
        <f>ROUND(I592*H592,2)</f>
        <v>0</v>
      </c>
      <c r="K592" s="251"/>
      <c r="L592" s="252"/>
      <c r="M592" s="253" t="s">
        <v>1</v>
      </c>
      <c r="N592" s="254" t="s">
        <v>40</v>
      </c>
      <c r="O592" s="90"/>
      <c r="P592" s="228">
        <f>O592*H592</f>
        <v>0</v>
      </c>
      <c r="Q592" s="228">
        <v>0.002</v>
      </c>
      <c r="R592" s="228">
        <f>Q592*H592</f>
        <v>0.125752</v>
      </c>
      <c r="S592" s="228">
        <v>0</v>
      </c>
      <c r="T592" s="229">
        <f>S592*H592</f>
        <v>0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R592" s="230" t="s">
        <v>313</v>
      </c>
      <c r="AT592" s="230" t="s">
        <v>196</v>
      </c>
      <c r="AU592" s="230" t="s">
        <v>85</v>
      </c>
      <c r="AY592" s="16" t="s">
        <v>146</v>
      </c>
      <c r="BE592" s="231">
        <f>IF(N592="základní",J592,0)</f>
        <v>0</v>
      </c>
      <c r="BF592" s="231">
        <f>IF(N592="snížená",J592,0)</f>
        <v>0</v>
      </c>
      <c r="BG592" s="231">
        <f>IF(N592="zákl. přenesená",J592,0)</f>
        <v>0</v>
      </c>
      <c r="BH592" s="231">
        <f>IF(N592="sníž. přenesená",J592,0)</f>
        <v>0</v>
      </c>
      <c r="BI592" s="231">
        <f>IF(N592="nulová",J592,0)</f>
        <v>0</v>
      </c>
      <c r="BJ592" s="16" t="s">
        <v>83</v>
      </c>
      <c r="BK592" s="231">
        <f>ROUND(I592*H592,2)</f>
        <v>0</v>
      </c>
      <c r="BL592" s="16" t="s">
        <v>227</v>
      </c>
      <c r="BM592" s="230" t="s">
        <v>1179</v>
      </c>
    </row>
    <row r="593" s="13" customFormat="1">
      <c r="A593" s="13"/>
      <c r="B593" s="232"/>
      <c r="C593" s="233"/>
      <c r="D593" s="234" t="s">
        <v>154</v>
      </c>
      <c r="E593" s="233"/>
      <c r="F593" s="236" t="s">
        <v>1180</v>
      </c>
      <c r="G593" s="233"/>
      <c r="H593" s="237">
        <v>62.875999999999998</v>
      </c>
      <c r="I593" s="238"/>
      <c r="J593" s="233"/>
      <c r="K593" s="233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154</v>
      </c>
      <c r="AU593" s="243" t="s">
        <v>85</v>
      </c>
      <c r="AV593" s="13" t="s">
        <v>85</v>
      </c>
      <c r="AW593" s="13" t="s">
        <v>4</v>
      </c>
      <c r="AX593" s="13" t="s">
        <v>83</v>
      </c>
      <c r="AY593" s="243" t="s">
        <v>146</v>
      </c>
    </row>
    <row r="594" s="2" customFormat="1" ht="24.15" customHeight="1">
      <c r="A594" s="37"/>
      <c r="B594" s="38"/>
      <c r="C594" s="244" t="s">
        <v>1181</v>
      </c>
      <c r="D594" s="244" t="s">
        <v>196</v>
      </c>
      <c r="E594" s="245" t="s">
        <v>1182</v>
      </c>
      <c r="F594" s="246" t="s">
        <v>1183</v>
      </c>
      <c r="G594" s="247" t="s">
        <v>295</v>
      </c>
      <c r="H594" s="248">
        <v>62.875999999999998</v>
      </c>
      <c r="I594" s="249"/>
      <c r="J594" s="250">
        <f>ROUND(I594*H594,2)</f>
        <v>0</v>
      </c>
      <c r="K594" s="251"/>
      <c r="L594" s="252"/>
      <c r="M594" s="253" t="s">
        <v>1</v>
      </c>
      <c r="N594" s="254" t="s">
        <v>40</v>
      </c>
      <c r="O594" s="90"/>
      <c r="P594" s="228">
        <f>O594*H594</f>
        <v>0</v>
      </c>
      <c r="Q594" s="228">
        <v>0.002</v>
      </c>
      <c r="R594" s="228">
        <f>Q594*H594</f>
        <v>0.125752</v>
      </c>
      <c r="S594" s="228">
        <v>0</v>
      </c>
      <c r="T594" s="229">
        <f>S594*H594</f>
        <v>0</v>
      </c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R594" s="230" t="s">
        <v>313</v>
      </c>
      <c r="AT594" s="230" t="s">
        <v>196</v>
      </c>
      <c r="AU594" s="230" t="s">
        <v>85</v>
      </c>
      <c r="AY594" s="16" t="s">
        <v>146</v>
      </c>
      <c r="BE594" s="231">
        <f>IF(N594="základní",J594,0)</f>
        <v>0</v>
      </c>
      <c r="BF594" s="231">
        <f>IF(N594="snížená",J594,0)</f>
        <v>0</v>
      </c>
      <c r="BG594" s="231">
        <f>IF(N594="zákl. přenesená",J594,0)</f>
        <v>0</v>
      </c>
      <c r="BH594" s="231">
        <f>IF(N594="sníž. přenesená",J594,0)</f>
        <v>0</v>
      </c>
      <c r="BI594" s="231">
        <f>IF(N594="nulová",J594,0)</f>
        <v>0</v>
      </c>
      <c r="BJ594" s="16" t="s">
        <v>83</v>
      </c>
      <c r="BK594" s="231">
        <f>ROUND(I594*H594,2)</f>
        <v>0</v>
      </c>
      <c r="BL594" s="16" t="s">
        <v>227</v>
      </c>
      <c r="BM594" s="230" t="s">
        <v>1184</v>
      </c>
    </row>
    <row r="595" s="13" customFormat="1">
      <c r="A595" s="13"/>
      <c r="B595" s="232"/>
      <c r="C595" s="233"/>
      <c r="D595" s="234" t="s">
        <v>154</v>
      </c>
      <c r="E595" s="233"/>
      <c r="F595" s="236" t="s">
        <v>1180</v>
      </c>
      <c r="G595" s="233"/>
      <c r="H595" s="237">
        <v>62.875999999999998</v>
      </c>
      <c r="I595" s="238"/>
      <c r="J595" s="233"/>
      <c r="K595" s="233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154</v>
      </c>
      <c r="AU595" s="243" t="s">
        <v>85</v>
      </c>
      <c r="AV595" s="13" t="s">
        <v>85</v>
      </c>
      <c r="AW595" s="13" t="s">
        <v>4</v>
      </c>
      <c r="AX595" s="13" t="s">
        <v>83</v>
      </c>
      <c r="AY595" s="243" t="s">
        <v>146</v>
      </c>
    </row>
    <row r="596" s="2" customFormat="1" ht="24.15" customHeight="1">
      <c r="A596" s="37"/>
      <c r="B596" s="38"/>
      <c r="C596" s="218" t="s">
        <v>1185</v>
      </c>
      <c r="D596" s="218" t="s">
        <v>148</v>
      </c>
      <c r="E596" s="219" t="s">
        <v>1186</v>
      </c>
      <c r="F596" s="220" t="s">
        <v>1187</v>
      </c>
      <c r="G596" s="221" t="s">
        <v>295</v>
      </c>
      <c r="H596" s="222">
        <v>13.25</v>
      </c>
      <c r="I596" s="223"/>
      <c r="J596" s="224">
        <f>ROUND(I596*H596,2)</f>
        <v>0</v>
      </c>
      <c r="K596" s="225"/>
      <c r="L596" s="43"/>
      <c r="M596" s="226" t="s">
        <v>1</v>
      </c>
      <c r="N596" s="227" t="s">
        <v>40</v>
      </c>
      <c r="O596" s="90"/>
      <c r="P596" s="228">
        <f>O596*H596</f>
        <v>0</v>
      </c>
      <c r="Q596" s="228">
        <v>4.0000000000000003E-05</v>
      </c>
      <c r="R596" s="228">
        <f>Q596*H596</f>
        <v>0.00053000000000000009</v>
      </c>
      <c r="S596" s="228">
        <v>0</v>
      </c>
      <c r="T596" s="229">
        <f>S596*H596</f>
        <v>0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R596" s="230" t="s">
        <v>227</v>
      </c>
      <c r="AT596" s="230" t="s">
        <v>148</v>
      </c>
      <c r="AU596" s="230" t="s">
        <v>85</v>
      </c>
      <c r="AY596" s="16" t="s">
        <v>146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16" t="s">
        <v>83</v>
      </c>
      <c r="BK596" s="231">
        <f>ROUND(I596*H596,2)</f>
        <v>0</v>
      </c>
      <c r="BL596" s="16" t="s">
        <v>227</v>
      </c>
      <c r="BM596" s="230" t="s">
        <v>1188</v>
      </c>
    </row>
    <row r="597" s="13" customFormat="1">
      <c r="A597" s="13"/>
      <c r="B597" s="232"/>
      <c r="C597" s="233"/>
      <c r="D597" s="234" t="s">
        <v>154</v>
      </c>
      <c r="E597" s="235" t="s">
        <v>1</v>
      </c>
      <c r="F597" s="236" t="s">
        <v>1189</v>
      </c>
      <c r="G597" s="233"/>
      <c r="H597" s="237">
        <v>13.25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154</v>
      </c>
      <c r="AU597" s="243" t="s">
        <v>85</v>
      </c>
      <c r="AV597" s="13" t="s">
        <v>85</v>
      </c>
      <c r="AW597" s="13" t="s">
        <v>156</v>
      </c>
      <c r="AX597" s="13" t="s">
        <v>75</v>
      </c>
      <c r="AY597" s="243" t="s">
        <v>146</v>
      </c>
    </row>
    <row r="598" s="2" customFormat="1" ht="33" customHeight="1">
      <c r="A598" s="37"/>
      <c r="B598" s="38"/>
      <c r="C598" s="244" t="s">
        <v>1190</v>
      </c>
      <c r="D598" s="244" t="s">
        <v>196</v>
      </c>
      <c r="E598" s="245" t="s">
        <v>1191</v>
      </c>
      <c r="F598" s="246" t="s">
        <v>1192</v>
      </c>
      <c r="G598" s="247" t="s">
        <v>340</v>
      </c>
      <c r="H598" s="248">
        <v>4</v>
      </c>
      <c r="I598" s="249"/>
      <c r="J598" s="250">
        <f>ROUND(I598*H598,2)</f>
        <v>0</v>
      </c>
      <c r="K598" s="251"/>
      <c r="L598" s="252"/>
      <c r="M598" s="253" t="s">
        <v>1</v>
      </c>
      <c r="N598" s="254" t="s">
        <v>40</v>
      </c>
      <c r="O598" s="90"/>
      <c r="P598" s="228">
        <f>O598*H598</f>
        <v>0</v>
      </c>
      <c r="Q598" s="228">
        <v>0.001</v>
      </c>
      <c r="R598" s="228">
        <f>Q598*H598</f>
        <v>0.0040000000000000001</v>
      </c>
      <c r="S598" s="228">
        <v>0</v>
      </c>
      <c r="T598" s="229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230" t="s">
        <v>313</v>
      </c>
      <c r="AT598" s="230" t="s">
        <v>196</v>
      </c>
      <c r="AU598" s="230" t="s">
        <v>85</v>
      </c>
      <c r="AY598" s="16" t="s">
        <v>146</v>
      </c>
      <c r="BE598" s="231">
        <f>IF(N598="základní",J598,0)</f>
        <v>0</v>
      </c>
      <c r="BF598" s="231">
        <f>IF(N598="snížená",J598,0)</f>
        <v>0</v>
      </c>
      <c r="BG598" s="231">
        <f>IF(N598="zákl. přenesená",J598,0)</f>
        <v>0</v>
      </c>
      <c r="BH598" s="231">
        <f>IF(N598="sníž. přenesená",J598,0)</f>
        <v>0</v>
      </c>
      <c r="BI598" s="231">
        <f>IF(N598="nulová",J598,0)</f>
        <v>0</v>
      </c>
      <c r="BJ598" s="16" t="s">
        <v>83</v>
      </c>
      <c r="BK598" s="231">
        <f>ROUND(I598*H598,2)</f>
        <v>0</v>
      </c>
      <c r="BL598" s="16" t="s">
        <v>227</v>
      </c>
      <c r="BM598" s="230" t="s">
        <v>1193</v>
      </c>
    </row>
    <row r="599" s="2" customFormat="1" ht="24.15" customHeight="1">
      <c r="A599" s="37"/>
      <c r="B599" s="38"/>
      <c r="C599" s="244" t="s">
        <v>1194</v>
      </c>
      <c r="D599" s="244" t="s">
        <v>196</v>
      </c>
      <c r="E599" s="245" t="s">
        <v>1195</v>
      </c>
      <c r="F599" s="246" t="s">
        <v>1196</v>
      </c>
      <c r="G599" s="247" t="s">
        <v>340</v>
      </c>
      <c r="H599" s="248">
        <v>3</v>
      </c>
      <c r="I599" s="249"/>
      <c r="J599" s="250">
        <f>ROUND(I599*H599,2)</f>
        <v>0</v>
      </c>
      <c r="K599" s="251"/>
      <c r="L599" s="252"/>
      <c r="M599" s="253" t="s">
        <v>1</v>
      </c>
      <c r="N599" s="254" t="s">
        <v>40</v>
      </c>
      <c r="O599" s="90"/>
      <c r="P599" s="228">
        <f>O599*H599</f>
        <v>0</v>
      </c>
      <c r="Q599" s="228">
        <v>0.001</v>
      </c>
      <c r="R599" s="228">
        <f>Q599*H599</f>
        <v>0.0030000000000000001</v>
      </c>
      <c r="S599" s="228">
        <v>0</v>
      </c>
      <c r="T599" s="229">
        <f>S599*H599</f>
        <v>0</v>
      </c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R599" s="230" t="s">
        <v>313</v>
      </c>
      <c r="AT599" s="230" t="s">
        <v>196</v>
      </c>
      <c r="AU599" s="230" t="s">
        <v>85</v>
      </c>
      <c r="AY599" s="16" t="s">
        <v>146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16" t="s">
        <v>83</v>
      </c>
      <c r="BK599" s="231">
        <f>ROUND(I599*H599,2)</f>
        <v>0</v>
      </c>
      <c r="BL599" s="16" t="s">
        <v>227</v>
      </c>
      <c r="BM599" s="230" t="s">
        <v>1197</v>
      </c>
    </row>
    <row r="600" s="2" customFormat="1" ht="33" customHeight="1">
      <c r="A600" s="37"/>
      <c r="B600" s="38"/>
      <c r="C600" s="244" t="s">
        <v>1198</v>
      </c>
      <c r="D600" s="244" t="s">
        <v>196</v>
      </c>
      <c r="E600" s="245" t="s">
        <v>1199</v>
      </c>
      <c r="F600" s="246" t="s">
        <v>1200</v>
      </c>
      <c r="G600" s="247" t="s">
        <v>340</v>
      </c>
      <c r="H600" s="248">
        <v>4</v>
      </c>
      <c r="I600" s="249"/>
      <c r="J600" s="250">
        <f>ROUND(I600*H600,2)</f>
        <v>0</v>
      </c>
      <c r="K600" s="251"/>
      <c r="L600" s="252"/>
      <c r="M600" s="253" t="s">
        <v>1</v>
      </c>
      <c r="N600" s="254" t="s">
        <v>40</v>
      </c>
      <c r="O600" s="90"/>
      <c r="P600" s="228">
        <f>O600*H600</f>
        <v>0</v>
      </c>
      <c r="Q600" s="228">
        <v>0.002</v>
      </c>
      <c r="R600" s="228">
        <f>Q600*H600</f>
        <v>0.0080000000000000002</v>
      </c>
      <c r="S600" s="228">
        <v>0</v>
      </c>
      <c r="T600" s="229">
        <f>S600*H600</f>
        <v>0</v>
      </c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R600" s="230" t="s">
        <v>313</v>
      </c>
      <c r="AT600" s="230" t="s">
        <v>196</v>
      </c>
      <c r="AU600" s="230" t="s">
        <v>85</v>
      </c>
      <c r="AY600" s="16" t="s">
        <v>146</v>
      </c>
      <c r="BE600" s="231">
        <f>IF(N600="základní",J600,0)</f>
        <v>0</v>
      </c>
      <c r="BF600" s="231">
        <f>IF(N600="snížená",J600,0)</f>
        <v>0</v>
      </c>
      <c r="BG600" s="231">
        <f>IF(N600="zákl. přenesená",J600,0)</f>
        <v>0</v>
      </c>
      <c r="BH600" s="231">
        <f>IF(N600="sníž. přenesená",J600,0)</f>
        <v>0</v>
      </c>
      <c r="BI600" s="231">
        <f>IF(N600="nulová",J600,0)</f>
        <v>0</v>
      </c>
      <c r="BJ600" s="16" t="s">
        <v>83</v>
      </c>
      <c r="BK600" s="231">
        <f>ROUND(I600*H600,2)</f>
        <v>0</v>
      </c>
      <c r="BL600" s="16" t="s">
        <v>227</v>
      </c>
      <c r="BM600" s="230" t="s">
        <v>1201</v>
      </c>
    </row>
    <row r="601" s="2" customFormat="1" ht="37.8" customHeight="1">
      <c r="A601" s="37"/>
      <c r="B601" s="38"/>
      <c r="C601" s="218" t="s">
        <v>1202</v>
      </c>
      <c r="D601" s="218" t="s">
        <v>148</v>
      </c>
      <c r="E601" s="219" t="s">
        <v>1203</v>
      </c>
      <c r="F601" s="220" t="s">
        <v>1204</v>
      </c>
      <c r="G601" s="221" t="s">
        <v>295</v>
      </c>
      <c r="H601" s="222">
        <v>9.5</v>
      </c>
      <c r="I601" s="223"/>
      <c r="J601" s="224">
        <f>ROUND(I601*H601,2)</f>
        <v>0</v>
      </c>
      <c r="K601" s="225"/>
      <c r="L601" s="43"/>
      <c r="M601" s="226" t="s">
        <v>1</v>
      </c>
      <c r="N601" s="227" t="s">
        <v>40</v>
      </c>
      <c r="O601" s="90"/>
      <c r="P601" s="228">
        <f>O601*H601</f>
        <v>0</v>
      </c>
      <c r="Q601" s="228">
        <v>0</v>
      </c>
      <c r="R601" s="228">
        <f>Q601*H601</f>
        <v>0</v>
      </c>
      <c r="S601" s="228">
        <v>0</v>
      </c>
      <c r="T601" s="229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230" t="s">
        <v>227</v>
      </c>
      <c r="AT601" s="230" t="s">
        <v>148</v>
      </c>
      <c r="AU601" s="230" t="s">
        <v>85</v>
      </c>
      <c r="AY601" s="16" t="s">
        <v>146</v>
      </c>
      <c r="BE601" s="231">
        <f>IF(N601="základní",J601,0)</f>
        <v>0</v>
      </c>
      <c r="BF601" s="231">
        <f>IF(N601="snížená",J601,0)</f>
        <v>0</v>
      </c>
      <c r="BG601" s="231">
        <f>IF(N601="zákl. přenesená",J601,0)</f>
        <v>0</v>
      </c>
      <c r="BH601" s="231">
        <f>IF(N601="sníž. přenesená",J601,0)</f>
        <v>0</v>
      </c>
      <c r="BI601" s="231">
        <f>IF(N601="nulová",J601,0)</f>
        <v>0</v>
      </c>
      <c r="BJ601" s="16" t="s">
        <v>83</v>
      </c>
      <c r="BK601" s="231">
        <f>ROUND(I601*H601,2)</f>
        <v>0</v>
      </c>
      <c r="BL601" s="16" t="s">
        <v>227</v>
      </c>
      <c r="BM601" s="230" t="s">
        <v>1205</v>
      </c>
    </row>
    <row r="602" s="13" customFormat="1">
      <c r="A602" s="13"/>
      <c r="B602" s="232"/>
      <c r="C602" s="233"/>
      <c r="D602" s="234" t="s">
        <v>154</v>
      </c>
      <c r="E602" s="235" t="s">
        <v>1</v>
      </c>
      <c r="F602" s="236" t="s">
        <v>1206</v>
      </c>
      <c r="G602" s="233"/>
      <c r="H602" s="237">
        <v>9.5</v>
      </c>
      <c r="I602" s="238"/>
      <c r="J602" s="233"/>
      <c r="K602" s="233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154</v>
      </c>
      <c r="AU602" s="243" t="s">
        <v>85</v>
      </c>
      <c r="AV602" s="13" t="s">
        <v>85</v>
      </c>
      <c r="AW602" s="13" t="s">
        <v>156</v>
      </c>
      <c r="AX602" s="13" t="s">
        <v>75</v>
      </c>
      <c r="AY602" s="243" t="s">
        <v>146</v>
      </c>
    </row>
    <row r="603" s="2" customFormat="1" ht="21.75" customHeight="1">
      <c r="A603" s="37"/>
      <c r="B603" s="38"/>
      <c r="C603" s="244" t="s">
        <v>1207</v>
      </c>
      <c r="D603" s="244" t="s">
        <v>196</v>
      </c>
      <c r="E603" s="245" t="s">
        <v>1208</v>
      </c>
      <c r="F603" s="246" t="s">
        <v>1209</v>
      </c>
      <c r="G603" s="247" t="s">
        <v>295</v>
      </c>
      <c r="H603" s="248">
        <v>10.449999999999999</v>
      </c>
      <c r="I603" s="249"/>
      <c r="J603" s="250">
        <f>ROUND(I603*H603,2)</f>
        <v>0</v>
      </c>
      <c r="K603" s="251"/>
      <c r="L603" s="252"/>
      <c r="M603" s="253" t="s">
        <v>1</v>
      </c>
      <c r="N603" s="254" t="s">
        <v>40</v>
      </c>
      <c r="O603" s="90"/>
      <c r="P603" s="228">
        <f>O603*H603</f>
        <v>0</v>
      </c>
      <c r="Q603" s="228">
        <v>0.0025000000000000001</v>
      </c>
      <c r="R603" s="228">
        <f>Q603*H603</f>
        <v>0.026124999999999999</v>
      </c>
      <c r="S603" s="228">
        <v>0</v>
      </c>
      <c r="T603" s="229">
        <f>S603*H603</f>
        <v>0</v>
      </c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R603" s="230" t="s">
        <v>313</v>
      </c>
      <c r="AT603" s="230" t="s">
        <v>196</v>
      </c>
      <c r="AU603" s="230" t="s">
        <v>85</v>
      </c>
      <c r="AY603" s="16" t="s">
        <v>146</v>
      </c>
      <c r="BE603" s="231">
        <f>IF(N603="základní",J603,0)</f>
        <v>0</v>
      </c>
      <c r="BF603" s="231">
        <f>IF(N603="snížená",J603,0)</f>
        <v>0</v>
      </c>
      <c r="BG603" s="231">
        <f>IF(N603="zákl. přenesená",J603,0)</f>
        <v>0</v>
      </c>
      <c r="BH603" s="231">
        <f>IF(N603="sníž. přenesená",J603,0)</f>
        <v>0</v>
      </c>
      <c r="BI603" s="231">
        <f>IF(N603="nulová",J603,0)</f>
        <v>0</v>
      </c>
      <c r="BJ603" s="16" t="s">
        <v>83</v>
      </c>
      <c r="BK603" s="231">
        <f>ROUND(I603*H603,2)</f>
        <v>0</v>
      </c>
      <c r="BL603" s="16" t="s">
        <v>227</v>
      </c>
      <c r="BM603" s="230" t="s">
        <v>1210</v>
      </c>
    </row>
    <row r="604" s="13" customFormat="1">
      <c r="A604" s="13"/>
      <c r="B604" s="232"/>
      <c r="C604" s="233"/>
      <c r="D604" s="234" t="s">
        <v>154</v>
      </c>
      <c r="E604" s="233"/>
      <c r="F604" s="236" t="s">
        <v>1211</v>
      </c>
      <c r="G604" s="233"/>
      <c r="H604" s="237">
        <v>10.449999999999999</v>
      </c>
      <c r="I604" s="238"/>
      <c r="J604" s="233"/>
      <c r="K604" s="233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154</v>
      </c>
      <c r="AU604" s="243" t="s">
        <v>85</v>
      </c>
      <c r="AV604" s="13" t="s">
        <v>85</v>
      </c>
      <c r="AW604" s="13" t="s">
        <v>4</v>
      </c>
      <c r="AX604" s="13" t="s">
        <v>83</v>
      </c>
      <c r="AY604" s="243" t="s">
        <v>146</v>
      </c>
    </row>
    <row r="605" s="2" customFormat="1" ht="24.15" customHeight="1">
      <c r="A605" s="37"/>
      <c r="B605" s="38"/>
      <c r="C605" s="218" t="s">
        <v>1212</v>
      </c>
      <c r="D605" s="218" t="s">
        <v>148</v>
      </c>
      <c r="E605" s="219" t="s">
        <v>1213</v>
      </c>
      <c r="F605" s="220" t="s">
        <v>1214</v>
      </c>
      <c r="G605" s="221" t="s">
        <v>295</v>
      </c>
      <c r="H605" s="222">
        <v>16.800000000000001</v>
      </c>
      <c r="I605" s="223"/>
      <c r="J605" s="224">
        <f>ROUND(I605*H605,2)</f>
        <v>0</v>
      </c>
      <c r="K605" s="225"/>
      <c r="L605" s="43"/>
      <c r="M605" s="226" t="s">
        <v>1</v>
      </c>
      <c r="N605" s="227" t="s">
        <v>40</v>
      </c>
      <c r="O605" s="90"/>
      <c r="P605" s="228">
        <f>O605*H605</f>
        <v>0</v>
      </c>
      <c r="Q605" s="228">
        <v>0.0019499999999999999</v>
      </c>
      <c r="R605" s="228">
        <f>Q605*H605</f>
        <v>0.032759999999999997</v>
      </c>
      <c r="S605" s="228">
        <v>0</v>
      </c>
      <c r="T605" s="229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230" t="s">
        <v>227</v>
      </c>
      <c r="AT605" s="230" t="s">
        <v>148</v>
      </c>
      <c r="AU605" s="230" t="s">
        <v>85</v>
      </c>
      <c r="AY605" s="16" t="s">
        <v>146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6" t="s">
        <v>83</v>
      </c>
      <c r="BK605" s="231">
        <f>ROUND(I605*H605,2)</f>
        <v>0</v>
      </c>
      <c r="BL605" s="16" t="s">
        <v>227</v>
      </c>
      <c r="BM605" s="230" t="s">
        <v>1215</v>
      </c>
    </row>
    <row r="606" s="13" customFormat="1">
      <c r="A606" s="13"/>
      <c r="B606" s="232"/>
      <c r="C606" s="233"/>
      <c r="D606" s="234" t="s">
        <v>154</v>
      </c>
      <c r="E606" s="235" t="s">
        <v>1</v>
      </c>
      <c r="F606" s="236" t="s">
        <v>1216</v>
      </c>
      <c r="G606" s="233"/>
      <c r="H606" s="237">
        <v>16.800000000000001</v>
      </c>
      <c r="I606" s="238"/>
      <c r="J606" s="233"/>
      <c r="K606" s="233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154</v>
      </c>
      <c r="AU606" s="243" t="s">
        <v>85</v>
      </c>
      <c r="AV606" s="13" t="s">
        <v>85</v>
      </c>
      <c r="AW606" s="13" t="s">
        <v>156</v>
      </c>
      <c r="AX606" s="13" t="s">
        <v>75</v>
      </c>
      <c r="AY606" s="243" t="s">
        <v>146</v>
      </c>
    </row>
    <row r="607" s="2" customFormat="1" ht="49.05" customHeight="1">
      <c r="A607" s="37"/>
      <c r="B607" s="38"/>
      <c r="C607" s="218" t="s">
        <v>1217</v>
      </c>
      <c r="D607" s="218" t="s">
        <v>148</v>
      </c>
      <c r="E607" s="219" t="s">
        <v>1218</v>
      </c>
      <c r="F607" s="220" t="s">
        <v>1219</v>
      </c>
      <c r="G607" s="221" t="s">
        <v>340</v>
      </c>
      <c r="H607" s="222">
        <v>15</v>
      </c>
      <c r="I607" s="223"/>
      <c r="J607" s="224">
        <f>ROUND(I607*H607,2)</f>
        <v>0</v>
      </c>
      <c r="K607" s="225"/>
      <c r="L607" s="43"/>
      <c r="M607" s="226" t="s">
        <v>1</v>
      </c>
      <c r="N607" s="227" t="s">
        <v>40</v>
      </c>
      <c r="O607" s="90"/>
      <c r="P607" s="228">
        <f>O607*H607</f>
        <v>0</v>
      </c>
      <c r="Q607" s="228">
        <v>0.0017099999999999999</v>
      </c>
      <c r="R607" s="228">
        <f>Q607*H607</f>
        <v>0.025649999999999999</v>
      </c>
      <c r="S607" s="228">
        <v>0</v>
      </c>
      <c r="T607" s="229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230" t="s">
        <v>227</v>
      </c>
      <c r="AT607" s="230" t="s">
        <v>148</v>
      </c>
      <c r="AU607" s="230" t="s">
        <v>85</v>
      </c>
      <c r="AY607" s="16" t="s">
        <v>146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6" t="s">
        <v>83</v>
      </c>
      <c r="BK607" s="231">
        <f>ROUND(I607*H607,2)</f>
        <v>0</v>
      </c>
      <c r="BL607" s="16" t="s">
        <v>227</v>
      </c>
      <c r="BM607" s="230" t="s">
        <v>1220</v>
      </c>
    </row>
    <row r="608" s="13" customFormat="1">
      <c r="A608" s="13"/>
      <c r="B608" s="232"/>
      <c r="C608" s="233"/>
      <c r="D608" s="234" t="s">
        <v>154</v>
      </c>
      <c r="E608" s="235" t="s">
        <v>1</v>
      </c>
      <c r="F608" s="236" t="s">
        <v>1221</v>
      </c>
      <c r="G608" s="233"/>
      <c r="H608" s="237">
        <v>15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154</v>
      </c>
      <c r="AU608" s="243" t="s">
        <v>85</v>
      </c>
      <c r="AV608" s="13" t="s">
        <v>85</v>
      </c>
      <c r="AW608" s="13" t="s">
        <v>156</v>
      </c>
      <c r="AX608" s="13" t="s">
        <v>75</v>
      </c>
      <c r="AY608" s="243" t="s">
        <v>146</v>
      </c>
    </row>
    <row r="609" s="2" customFormat="1" ht="49.05" customHeight="1">
      <c r="A609" s="37"/>
      <c r="B609" s="38"/>
      <c r="C609" s="218" t="s">
        <v>1222</v>
      </c>
      <c r="D609" s="218" t="s">
        <v>148</v>
      </c>
      <c r="E609" s="219" t="s">
        <v>1223</v>
      </c>
      <c r="F609" s="220" t="s">
        <v>1224</v>
      </c>
      <c r="G609" s="221" t="s">
        <v>340</v>
      </c>
      <c r="H609" s="222">
        <v>1</v>
      </c>
      <c r="I609" s="223"/>
      <c r="J609" s="224">
        <f>ROUND(I609*H609,2)</f>
        <v>0</v>
      </c>
      <c r="K609" s="225"/>
      <c r="L609" s="43"/>
      <c r="M609" s="226" t="s">
        <v>1</v>
      </c>
      <c r="N609" s="227" t="s">
        <v>40</v>
      </c>
      <c r="O609" s="90"/>
      <c r="P609" s="228">
        <f>O609*H609</f>
        <v>0</v>
      </c>
      <c r="Q609" s="228">
        <v>0.0018400000000000001</v>
      </c>
      <c r="R609" s="228">
        <f>Q609*H609</f>
        <v>0.0018400000000000001</v>
      </c>
      <c r="S609" s="228">
        <v>0</v>
      </c>
      <c r="T609" s="229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230" t="s">
        <v>227</v>
      </c>
      <c r="AT609" s="230" t="s">
        <v>148</v>
      </c>
      <c r="AU609" s="230" t="s">
        <v>85</v>
      </c>
      <c r="AY609" s="16" t="s">
        <v>146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6" t="s">
        <v>83</v>
      </c>
      <c r="BK609" s="231">
        <f>ROUND(I609*H609,2)</f>
        <v>0</v>
      </c>
      <c r="BL609" s="16" t="s">
        <v>227</v>
      </c>
      <c r="BM609" s="230" t="s">
        <v>1225</v>
      </c>
    </row>
    <row r="610" s="13" customFormat="1">
      <c r="A610" s="13"/>
      <c r="B610" s="232"/>
      <c r="C610" s="233"/>
      <c r="D610" s="234" t="s">
        <v>154</v>
      </c>
      <c r="E610" s="235" t="s">
        <v>1</v>
      </c>
      <c r="F610" s="236" t="s">
        <v>1226</v>
      </c>
      <c r="G610" s="233"/>
      <c r="H610" s="237">
        <v>1</v>
      </c>
      <c r="I610" s="238"/>
      <c r="J610" s="233"/>
      <c r="K610" s="233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154</v>
      </c>
      <c r="AU610" s="243" t="s">
        <v>85</v>
      </c>
      <c r="AV610" s="13" t="s">
        <v>85</v>
      </c>
      <c r="AW610" s="13" t="s">
        <v>156</v>
      </c>
      <c r="AX610" s="13" t="s">
        <v>75</v>
      </c>
      <c r="AY610" s="243" t="s">
        <v>146</v>
      </c>
    </row>
    <row r="611" s="2" customFormat="1" ht="49.05" customHeight="1">
      <c r="A611" s="37"/>
      <c r="B611" s="38"/>
      <c r="C611" s="218" t="s">
        <v>1227</v>
      </c>
      <c r="D611" s="218" t="s">
        <v>148</v>
      </c>
      <c r="E611" s="219" t="s">
        <v>1228</v>
      </c>
      <c r="F611" s="220" t="s">
        <v>1229</v>
      </c>
      <c r="G611" s="221" t="s">
        <v>340</v>
      </c>
      <c r="H611" s="222">
        <v>5</v>
      </c>
      <c r="I611" s="223"/>
      <c r="J611" s="224">
        <f>ROUND(I611*H611,2)</f>
        <v>0</v>
      </c>
      <c r="K611" s="225"/>
      <c r="L611" s="43"/>
      <c r="M611" s="226" t="s">
        <v>1</v>
      </c>
      <c r="N611" s="227" t="s">
        <v>40</v>
      </c>
      <c r="O611" s="90"/>
      <c r="P611" s="228">
        <f>O611*H611</f>
        <v>0</v>
      </c>
      <c r="Q611" s="228">
        <v>0.0025600000000000002</v>
      </c>
      <c r="R611" s="228">
        <f>Q611*H611</f>
        <v>0.012800000000000001</v>
      </c>
      <c r="S611" s="228">
        <v>0</v>
      </c>
      <c r="T611" s="229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230" t="s">
        <v>227</v>
      </c>
      <c r="AT611" s="230" t="s">
        <v>148</v>
      </c>
      <c r="AU611" s="230" t="s">
        <v>85</v>
      </c>
      <c r="AY611" s="16" t="s">
        <v>146</v>
      </c>
      <c r="BE611" s="231">
        <f>IF(N611="základní",J611,0)</f>
        <v>0</v>
      </c>
      <c r="BF611" s="231">
        <f>IF(N611="snížená",J611,0)</f>
        <v>0</v>
      </c>
      <c r="BG611" s="231">
        <f>IF(N611="zákl. přenesená",J611,0)</f>
        <v>0</v>
      </c>
      <c r="BH611" s="231">
        <f>IF(N611="sníž. přenesená",J611,0)</f>
        <v>0</v>
      </c>
      <c r="BI611" s="231">
        <f>IF(N611="nulová",J611,0)</f>
        <v>0</v>
      </c>
      <c r="BJ611" s="16" t="s">
        <v>83</v>
      </c>
      <c r="BK611" s="231">
        <f>ROUND(I611*H611,2)</f>
        <v>0</v>
      </c>
      <c r="BL611" s="16" t="s">
        <v>227</v>
      </c>
      <c r="BM611" s="230" t="s">
        <v>1230</v>
      </c>
    </row>
    <row r="612" s="13" customFormat="1">
      <c r="A612" s="13"/>
      <c r="B612" s="232"/>
      <c r="C612" s="233"/>
      <c r="D612" s="234" t="s">
        <v>154</v>
      </c>
      <c r="E612" s="235" t="s">
        <v>1</v>
      </c>
      <c r="F612" s="236" t="s">
        <v>1231</v>
      </c>
      <c r="G612" s="233"/>
      <c r="H612" s="237">
        <v>5</v>
      </c>
      <c r="I612" s="238"/>
      <c r="J612" s="233"/>
      <c r="K612" s="233"/>
      <c r="L612" s="239"/>
      <c r="M612" s="240"/>
      <c r="N612" s="241"/>
      <c r="O612" s="241"/>
      <c r="P612" s="241"/>
      <c r="Q612" s="241"/>
      <c r="R612" s="241"/>
      <c r="S612" s="241"/>
      <c r="T612" s="24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3" t="s">
        <v>154</v>
      </c>
      <c r="AU612" s="243" t="s">
        <v>85</v>
      </c>
      <c r="AV612" s="13" t="s">
        <v>85</v>
      </c>
      <c r="AW612" s="13" t="s">
        <v>156</v>
      </c>
      <c r="AX612" s="13" t="s">
        <v>75</v>
      </c>
      <c r="AY612" s="243" t="s">
        <v>146</v>
      </c>
    </row>
    <row r="613" s="2" customFormat="1" ht="49.05" customHeight="1">
      <c r="A613" s="37"/>
      <c r="B613" s="38"/>
      <c r="C613" s="218" t="s">
        <v>1232</v>
      </c>
      <c r="D613" s="218" t="s">
        <v>148</v>
      </c>
      <c r="E613" s="219" t="s">
        <v>1233</v>
      </c>
      <c r="F613" s="220" t="s">
        <v>1234</v>
      </c>
      <c r="G613" s="221" t="s">
        <v>340</v>
      </c>
      <c r="H613" s="222">
        <v>1</v>
      </c>
      <c r="I613" s="223"/>
      <c r="J613" s="224">
        <f>ROUND(I613*H613,2)</f>
        <v>0</v>
      </c>
      <c r="K613" s="225"/>
      <c r="L613" s="43"/>
      <c r="M613" s="226" t="s">
        <v>1</v>
      </c>
      <c r="N613" s="227" t="s">
        <v>40</v>
      </c>
      <c r="O613" s="90"/>
      <c r="P613" s="228">
        <f>O613*H613</f>
        <v>0</v>
      </c>
      <c r="Q613" s="228">
        <v>0.00462</v>
      </c>
      <c r="R613" s="228">
        <f>Q613*H613</f>
        <v>0.00462</v>
      </c>
      <c r="S613" s="228">
        <v>0</v>
      </c>
      <c r="T613" s="229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230" t="s">
        <v>227</v>
      </c>
      <c r="AT613" s="230" t="s">
        <v>148</v>
      </c>
      <c r="AU613" s="230" t="s">
        <v>85</v>
      </c>
      <c r="AY613" s="16" t="s">
        <v>146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6" t="s">
        <v>83</v>
      </c>
      <c r="BK613" s="231">
        <f>ROUND(I613*H613,2)</f>
        <v>0</v>
      </c>
      <c r="BL613" s="16" t="s">
        <v>227</v>
      </c>
      <c r="BM613" s="230" t="s">
        <v>1235</v>
      </c>
    </row>
    <row r="614" s="13" customFormat="1">
      <c r="A614" s="13"/>
      <c r="B614" s="232"/>
      <c r="C614" s="233"/>
      <c r="D614" s="234" t="s">
        <v>154</v>
      </c>
      <c r="E614" s="235" t="s">
        <v>1</v>
      </c>
      <c r="F614" s="236" t="s">
        <v>1226</v>
      </c>
      <c r="G614" s="233"/>
      <c r="H614" s="237">
        <v>1</v>
      </c>
      <c r="I614" s="238"/>
      <c r="J614" s="233"/>
      <c r="K614" s="233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154</v>
      </c>
      <c r="AU614" s="243" t="s">
        <v>85</v>
      </c>
      <c r="AV614" s="13" t="s">
        <v>85</v>
      </c>
      <c r="AW614" s="13" t="s">
        <v>156</v>
      </c>
      <c r="AX614" s="13" t="s">
        <v>75</v>
      </c>
      <c r="AY614" s="243" t="s">
        <v>146</v>
      </c>
    </row>
    <row r="615" s="2" customFormat="1" ht="16.5" customHeight="1">
      <c r="A615" s="37"/>
      <c r="B615" s="38"/>
      <c r="C615" s="218" t="s">
        <v>1236</v>
      </c>
      <c r="D615" s="218" t="s">
        <v>148</v>
      </c>
      <c r="E615" s="219" t="s">
        <v>1237</v>
      </c>
      <c r="F615" s="220" t="s">
        <v>1238</v>
      </c>
      <c r="G615" s="221" t="s">
        <v>295</v>
      </c>
      <c r="H615" s="222">
        <v>58</v>
      </c>
      <c r="I615" s="223"/>
      <c r="J615" s="224">
        <f>ROUND(I615*H615,2)</f>
        <v>0</v>
      </c>
      <c r="K615" s="225"/>
      <c r="L615" s="43"/>
      <c r="M615" s="226" t="s">
        <v>1</v>
      </c>
      <c r="N615" s="227" t="s">
        <v>40</v>
      </c>
      <c r="O615" s="90"/>
      <c r="P615" s="228">
        <f>O615*H615</f>
        <v>0</v>
      </c>
      <c r="Q615" s="228">
        <v>0</v>
      </c>
      <c r="R615" s="228">
        <f>Q615*H615</f>
        <v>0</v>
      </c>
      <c r="S615" s="228">
        <v>0</v>
      </c>
      <c r="T615" s="229">
        <f>S615*H615</f>
        <v>0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R615" s="230" t="s">
        <v>227</v>
      </c>
      <c r="AT615" s="230" t="s">
        <v>148</v>
      </c>
      <c r="AU615" s="230" t="s">
        <v>85</v>
      </c>
      <c r="AY615" s="16" t="s">
        <v>146</v>
      </c>
      <c r="BE615" s="231">
        <f>IF(N615="základní",J615,0)</f>
        <v>0</v>
      </c>
      <c r="BF615" s="231">
        <f>IF(N615="snížená",J615,0)</f>
        <v>0</v>
      </c>
      <c r="BG615" s="231">
        <f>IF(N615="zákl. přenesená",J615,0)</f>
        <v>0</v>
      </c>
      <c r="BH615" s="231">
        <f>IF(N615="sníž. přenesená",J615,0)</f>
        <v>0</v>
      </c>
      <c r="BI615" s="231">
        <f>IF(N615="nulová",J615,0)</f>
        <v>0</v>
      </c>
      <c r="BJ615" s="16" t="s">
        <v>83</v>
      </c>
      <c r="BK615" s="231">
        <f>ROUND(I615*H615,2)</f>
        <v>0</v>
      </c>
      <c r="BL615" s="16" t="s">
        <v>227</v>
      </c>
      <c r="BM615" s="230" t="s">
        <v>1239</v>
      </c>
    </row>
    <row r="616" s="13" customFormat="1">
      <c r="A616" s="13"/>
      <c r="B616" s="232"/>
      <c r="C616" s="233"/>
      <c r="D616" s="234" t="s">
        <v>154</v>
      </c>
      <c r="E616" s="235" t="s">
        <v>1</v>
      </c>
      <c r="F616" s="236" t="s">
        <v>1240</v>
      </c>
      <c r="G616" s="233"/>
      <c r="H616" s="237">
        <v>58</v>
      </c>
      <c r="I616" s="238"/>
      <c r="J616" s="233"/>
      <c r="K616" s="233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154</v>
      </c>
      <c r="AU616" s="243" t="s">
        <v>85</v>
      </c>
      <c r="AV616" s="13" t="s">
        <v>85</v>
      </c>
      <c r="AW616" s="13" t="s">
        <v>156</v>
      </c>
      <c r="AX616" s="13" t="s">
        <v>75</v>
      </c>
      <c r="AY616" s="243" t="s">
        <v>146</v>
      </c>
    </row>
    <row r="617" s="2" customFormat="1" ht="24.15" customHeight="1">
      <c r="A617" s="37"/>
      <c r="B617" s="38"/>
      <c r="C617" s="244" t="s">
        <v>1241</v>
      </c>
      <c r="D617" s="244" t="s">
        <v>196</v>
      </c>
      <c r="E617" s="245" t="s">
        <v>1242</v>
      </c>
      <c r="F617" s="246" t="s">
        <v>1243</v>
      </c>
      <c r="G617" s="247" t="s">
        <v>295</v>
      </c>
      <c r="H617" s="248">
        <v>69.599999999999994</v>
      </c>
      <c r="I617" s="249"/>
      <c r="J617" s="250">
        <f>ROUND(I617*H617,2)</f>
        <v>0</v>
      </c>
      <c r="K617" s="251"/>
      <c r="L617" s="252"/>
      <c r="M617" s="253" t="s">
        <v>1</v>
      </c>
      <c r="N617" s="254" t="s">
        <v>40</v>
      </c>
      <c r="O617" s="90"/>
      <c r="P617" s="228">
        <f>O617*H617</f>
        <v>0</v>
      </c>
      <c r="Q617" s="228">
        <v>0.00167</v>
      </c>
      <c r="R617" s="228">
        <f>Q617*H617</f>
        <v>0.11623199999999999</v>
      </c>
      <c r="S617" s="228">
        <v>0</v>
      </c>
      <c r="T617" s="229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230" t="s">
        <v>313</v>
      </c>
      <c r="AT617" s="230" t="s">
        <v>196</v>
      </c>
      <c r="AU617" s="230" t="s">
        <v>85</v>
      </c>
      <c r="AY617" s="16" t="s">
        <v>146</v>
      </c>
      <c r="BE617" s="231">
        <f>IF(N617="základní",J617,0)</f>
        <v>0</v>
      </c>
      <c r="BF617" s="231">
        <f>IF(N617="snížená",J617,0)</f>
        <v>0</v>
      </c>
      <c r="BG617" s="231">
        <f>IF(N617="zákl. přenesená",J617,0)</f>
        <v>0</v>
      </c>
      <c r="BH617" s="231">
        <f>IF(N617="sníž. přenesená",J617,0)</f>
        <v>0</v>
      </c>
      <c r="BI617" s="231">
        <f>IF(N617="nulová",J617,0)</f>
        <v>0</v>
      </c>
      <c r="BJ617" s="16" t="s">
        <v>83</v>
      </c>
      <c r="BK617" s="231">
        <f>ROUND(I617*H617,2)</f>
        <v>0</v>
      </c>
      <c r="BL617" s="16" t="s">
        <v>227</v>
      </c>
      <c r="BM617" s="230" t="s">
        <v>1244</v>
      </c>
    </row>
    <row r="618" s="13" customFormat="1">
      <c r="A618" s="13"/>
      <c r="B618" s="232"/>
      <c r="C618" s="233"/>
      <c r="D618" s="234" t="s">
        <v>154</v>
      </c>
      <c r="E618" s="233"/>
      <c r="F618" s="236" t="s">
        <v>1245</v>
      </c>
      <c r="G618" s="233"/>
      <c r="H618" s="237">
        <v>69.599999999999994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154</v>
      </c>
      <c r="AU618" s="243" t="s">
        <v>85</v>
      </c>
      <c r="AV618" s="13" t="s">
        <v>85</v>
      </c>
      <c r="AW618" s="13" t="s">
        <v>4</v>
      </c>
      <c r="AX618" s="13" t="s">
        <v>83</v>
      </c>
      <c r="AY618" s="243" t="s">
        <v>146</v>
      </c>
    </row>
    <row r="619" s="2" customFormat="1" ht="16.5" customHeight="1">
      <c r="A619" s="37"/>
      <c r="B619" s="38"/>
      <c r="C619" s="218" t="s">
        <v>1246</v>
      </c>
      <c r="D619" s="218" t="s">
        <v>148</v>
      </c>
      <c r="E619" s="219" t="s">
        <v>1247</v>
      </c>
      <c r="F619" s="220" t="s">
        <v>1248</v>
      </c>
      <c r="G619" s="221" t="s">
        <v>340</v>
      </c>
      <c r="H619" s="222">
        <v>10</v>
      </c>
      <c r="I619" s="223"/>
      <c r="J619" s="224">
        <f>ROUND(I619*H619,2)</f>
        <v>0</v>
      </c>
      <c r="K619" s="225"/>
      <c r="L619" s="43"/>
      <c r="M619" s="226" t="s">
        <v>1</v>
      </c>
      <c r="N619" s="227" t="s">
        <v>40</v>
      </c>
      <c r="O619" s="90"/>
      <c r="P619" s="228">
        <f>O619*H619</f>
        <v>0</v>
      </c>
      <c r="Q619" s="228">
        <v>0</v>
      </c>
      <c r="R619" s="228">
        <f>Q619*H619</f>
        <v>0</v>
      </c>
      <c r="S619" s="228">
        <v>0</v>
      </c>
      <c r="T619" s="229">
        <f>S619*H619</f>
        <v>0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R619" s="230" t="s">
        <v>227</v>
      </c>
      <c r="AT619" s="230" t="s">
        <v>148</v>
      </c>
      <c r="AU619" s="230" t="s">
        <v>85</v>
      </c>
      <c r="AY619" s="16" t="s">
        <v>146</v>
      </c>
      <c r="BE619" s="231">
        <f>IF(N619="základní",J619,0)</f>
        <v>0</v>
      </c>
      <c r="BF619" s="231">
        <f>IF(N619="snížená",J619,0)</f>
        <v>0</v>
      </c>
      <c r="BG619" s="231">
        <f>IF(N619="zákl. přenesená",J619,0)</f>
        <v>0</v>
      </c>
      <c r="BH619" s="231">
        <f>IF(N619="sníž. přenesená",J619,0)</f>
        <v>0</v>
      </c>
      <c r="BI619" s="231">
        <f>IF(N619="nulová",J619,0)</f>
        <v>0</v>
      </c>
      <c r="BJ619" s="16" t="s">
        <v>83</v>
      </c>
      <c r="BK619" s="231">
        <f>ROUND(I619*H619,2)</f>
        <v>0</v>
      </c>
      <c r="BL619" s="16" t="s">
        <v>227</v>
      </c>
      <c r="BM619" s="230" t="s">
        <v>1249</v>
      </c>
    </row>
    <row r="620" s="13" customFormat="1">
      <c r="A620" s="13"/>
      <c r="B620" s="232"/>
      <c r="C620" s="233"/>
      <c r="D620" s="234" t="s">
        <v>154</v>
      </c>
      <c r="E620" s="235" t="s">
        <v>1</v>
      </c>
      <c r="F620" s="236" t="s">
        <v>1250</v>
      </c>
      <c r="G620" s="233"/>
      <c r="H620" s="237">
        <v>10</v>
      </c>
      <c r="I620" s="238"/>
      <c r="J620" s="233"/>
      <c r="K620" s="233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154</v>
      </c>
      <c r="AU620" s="243" t="s">
        <v>85</v>
      </c>
      <c r="AV620" s="13" t="s">
        <v>85</v>
      </c>
      <c r="AW620" s="13" t="s">
        <v>156</v>
      </c>
      <c r="AX620" s="13" t="s">
        <v>75</v>
      </c>
      <c r="AY620" s="243" t="s">
        <v>146</v>
      </c>
    </row>
    <row r="621" s="2" customFormat="1" ht="24.15" customHeight="1">
      <c r="A621" s="37"/>
      <c r="B621" s="38"/>
      <c r="C621" s="244" t="s">
        <v>1251</v>
      </c>
      <c r="D621" s="244" t="s">
        <v>196</v>
      </c>
      <c r="E621" s="245" t="s">
        <v>1252</v>
      </c>
      <c r="F621" s="246" t="s">
        <v>1253</v>
      </c>
      <c r="G621" s="247" t="s">
        <v>340</v>
      </c>
      <c r="H621" s="248">
        <v>10</v>
      </c>
      <c r="I621" s="249"/>
      <c r="J621" s="250">
        <f>ROUND(I621*H621,2)</f>
        <v>0</v>
      </c>
      <c r="K621" s="251"/>
      <c r="L621" s="252"/>
      <c r="M621" s="253" t="s">
        <v>1</v>
      </c>
      <c r="N621" s="254" t="s">
        <v>40</v>
      </c>
      <c r="O621" s="90"/>
      <c r="P621" s="228">
        <f>O621*H621</f>
        <v>0</v>
      </c>
      <c r="Q621" s="228">
        <v>8.0000000000000007E-05</v>
      </c>
      <c r="R621" s="228">
        <f>Q621*H621</f>
        <v>0.00080000000000000004</v>
      </c>
      <c r="S621" s="228">
        <v>0</v>
      </c>
      <c r="T621" s="229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230" t="s">
        <v>313</v>
      </c>
      <c r="AT621" s="230" t="s">
        <v>196</v>
      </c>
      <c r="AU621" s="230" t="s">
        <v>85</v>
      </c>
      <c r="AY621" s="16" t="s">
        <v>146</v>
      </c>
      <c r="BE621" s="231">
        <f>IF(N621="základní",J621,0)</f>
        <v>0</v>
      </c>
      <c r="BF621" s="231">
        <f>IF(N621="snížená",J621,0)</f>
        <v>0</v>
      </c>
      <c r="BG621" s="231">
        <f>IF(N621="zákl. přenesená",J621,0)</f>
        <v>0</v>
      </c>
      <c r="BH621" s="231">
        <f>IF(N621="sníž. přenesená",J621,0)</f>
        <v>0</v>
      </c>
      <c r="BI621" s="231">
        <f>IF(N621="nulová",J621,0)</f>
        <v>0</v>
      </c>
      <c r="BJ621" s="16" t="s">
        <v>83</v>
      </c>
      <c r="BK621" s="231">
        <f>ROUND(I621*H621,2)</f>
        <v>0</v>
      </c>
      <c r="BL621" s="16" t="s">
        <v>227</v>
      </c>
      <c r="BM621" s="230" t="s">
        <v>1254</v>
      </c>
    </row>
    <row r="622" s="2" customFormat="1" ht="16.5" customHeight="1">
      <c r="A622" s="37"/>
      <c r="B622" s="38"/>
      <c r="C622" s="218" t="s">
        <v>1255</v>
      </c>
      <c r="D622" s="218" t="s">
        <v>148</v>
      </c>
      <c r="E622" s="219" t="s">
        <v>1256</v>
      </c>
      <c r="F622" s="220" t="s">
        <v>1257</v>
      </c>
      <c r="G622" s="221" t="s">
        <v>340</v>
      </c>
      <c r="H622" s="222">
        <v>80</v>
      </c>
      <c r="I622" s="223"/>
      <c r="J622" s="224">
        <f>ROUND(I622*H622,2)</f>
        <v>0</v>
      </c>
      <c r="K622" s="225"/>
      <c r="L622" s="43"/>
      <c r="M622" s="226" t="s">
        <v>1</v>
      </c>
      <c r="N622" s="227" t="s">
        <v>40</v>
      </c>
      <c r="O622" s="90"/>
      <c r="P622" s="228">
        <f>O622*H622</f>
        <v>0</v>
      </c>
      <c r="Q622" s="228">
        <v>0</v>
      </c>
      <c r="R622" s="228">
        <f>Q622*H622</f>
        <v>0</v>
      </c>
      <c r="S622" s="228">
        <v>0</v>
      </c>
      <c r="T622" s="229">
        <f>S622*H622</f>
        <v>0</v>
      </c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R622" s="230" t="s">
        <v>227</v>
      </c>
      <c r="AT622" s="230" t="s">
        <v>148</v>
      </c>
      <c r="AU622" s="230" t="s">
        <v>85</v>
      </c>
      <c r="AY622" s="16" t="s">
        <v>146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6" t="s">
        <v>83</v>
      </c>
      <c r="BK622" s="231">
        <f>ROUND(I622*H622,2)</f>
        <v>0</v>
      </c>
      <c r="BL622" s="16" t="s">
        <v>227</v>
      </c>
      <c r="BM622" s="230" t="s">
        <v>1258</v>
      </c>
    </row>
    <row r="623" s="13" customFormat="1">
      <c r="A623" s="13"/>
      <c r="B623" s="232"/>
      <c r="C623" s="233"/>
      <c r="D623" s="234" t="s">
        <v>154</v>
      </c>
      <c r="E623" s="235" t="s">
        <v>1</v>
      </c>
      <c r="F623" s="236" t="s">
        <v>1259</v>
      </c>
      <c r="G623" s="233"/>
      <c r="H623" s="237">
        <v>80</v>
      </c>
      <c r="I623" s="238"/>
      <c r="J623" s="233"/>
      <c r="K623" s="233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154</v>
      </c>
      <c r="AU623" s="243" t="s">
        <v>85</v>
      </c>
      <c r="AV623" s="13" t="s">
        <v>85</v>
      </c>
      <c r="AW623" s="13" t="s">
        <v>156</v>
      </c>
      <c r="AX623" s="13" t="s">
        <v>75</v>
      </c>
      <c r="AY623" s="243" t="s">
        <v>146</v>
      </c>
    </row>
    <row r="624" s="2" customFormat="1" ht="24.15" customHeight="1">
      <c r="A624" s="37"/>
      <c r="B624" s="38"/>
      <c r="C624" s="244" t="s">
        <v>1260</v>
      </c>
      <c r="D624" s="244" t="s">
        <v>196</v>
      </c>
      <c r="E624" s="245" t="s">
        <v>1261</v>
      </c>
      <c r="F624" s="246" t="s">
        <v>1262</v>
      </c>
      <c r="G624" s="247" t="s">
        <v>340</v>
      </c>
      <c r="H624" s="248">
        <v>80</v>
      </c>
      <c r="I624" s="249"/>
      <c r="J624" s="250">
        <f>ROUND(I624*H624,2)</f>
        <v>0</v>
      </c>
      <c r="K624" s="251"/>
      <c r="L624" s="252"/>
      <c r="M624" s="253" t="s">
        <v>1</v>
      </c>
      <c r="N624" s="254" t="s">
        <v>40</v>
      </c>
      <c r="O624" s="90"/>
      <c r="P624" s="228">
        <f>O624*H624</f>
        <v>0</v>
      </c>
      <c r="Q624" s="228">
        <v>0.00072999999999999996</v>
      </c>
      <c r="R624" s="228">
        <f>Q624*H624</f>
        <v>0.058399999999999994</v>
      </c>
      <c r="S624" s="228">
        <v>0</v>
      </c>
      <c r="T624" s="229">
        <f>S624*H624</f>
        <v>0</v>
      </c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R624" s="230" t="s">
        <v>313</v>
      </c>
      <c r="AT624" s="230" t="s">
        <v>196</v>
      </c>
      <c r="AU624" s="230" t="s">
        <v>85</v>
      </c>
      <c r="AY624" s="16" t="s">
        <v>146</v>
      </c>
      <c r="BE624" s="231">
        <f>IF(N624="základní",J624,0)</f>
        <v>0</v>
      </c>
      <c r="BF624" s="231">
        <f>IF(N624="snížená",J624,0)</f>
        <v>0</v>
      </c>
      <c r="BG624" s="231">
        <f>IF(N624="zákl. přenesená",J624,0)</f>
        <v>0</v>
      </c>
      <c r="BH624" s="231">
        <f>IF(N624="sníž. přenesená",J624,0)</f>
        <v>0</v>
      </c>
      <c r="BI624" s="231">
        <f>IF(N624="nulová",J624,0)</f>
        <v>0</v>
      </c>
      <c r="BJ624" s="16" t="s">
        <v>83</v>
      </c>
      <c r="BK624" s="231">
        <f>ROUND(I624*H624,2)</f>
        <v>0</v>
      </c>
      <c r="BL624" s="16" t="s">
        <v>227</v>
      </c>
      <c r="BM624" s="230" t="s">
        <v>1263</v>
      </c>
    </row>
    <row r="625" s="2" customFormat="1" ht="16.5" customHeight="1">
      <c r="A625" s="37"/>
      <c r="B625" s="38"/>
      <c r="C625" s="218" t="s">
        <v>1264</v>
      </c>
      <c r="D625" s="218" t="s">
        <v>148</v>
      </c>
      <c r="E625" s="219" t="s">
        <v>1265</v>
      </c>
      <c r="F625" s="220" t="s">
        <v>1266</v>
      </c>
      <c r="G625" s="221" t="s">
        <v>340</v>
      </c>
      <c r="H625" s="222">
        <v>7</v>
      </c>
      <c r="I625" s="223"/>
      <c r="J625" s="224">
        <f>ROUND(I625*H625,2)</f>
        <v>0</v>
      </c>
      <c r="K625" s="225"/>
      <c r="L625" s="43"/>
      <c r="M625" s="226" t="s">
        <v>1</v>
      </c>
      <c r="N625" s="227" t="s">
        <v>40</v>
      </c>
      <c r="O625" s="90"/>
      <c r="P625" s="228">
        <f>O625*H625</f>
        <v>0</v>
      </c>
      <c r="Q625" s="228">
        <v>0</v>
      </c>
      <c r="R625" s="228">
        <f>Q625*H625</f>
        <v>0</v>
      </c>
      <c r="S625" s="228">
        <v>0</v>
      </c>
      <c r="T625" s="229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230" t="s">
        <v>227</v>
      </c>
      <c r="AT625" s="230" t="s">
        <v>148</v>
      </c>
      <c r="AU625" s="230" t="s">
        <v>85</v>
      </c>
      <c r="AY625" s="16" t="s">
        <v>146</v>
      </c>
      <c r="BE625" s="231">
        <f>IF(N625="základní",J625,0)</f>
        <v>0</v>
      </c>
      <c r="BF625" s="231">
        <f>IF(N625="snížená",J625,0)</f>
        <v>0</v>
      </c>
      <c r="BG625" s="231">
        <f>IF(N625="zákl. přenesená",J625,0)</f>
        <v>0</v>
      </c>
      <c r="BH625" s="231">
        <f>IF(N625="sníž. přenesená",J625,0)</f>
        <v>0</v>
      </c>
      <c r="BI625" s="231">
        <f>IF(N625="nulová",J625,0)</f>
        <v>0</v>
      </c>
      <c r="BJ625" s="16" t="s">
        <v>83</v>
      </c>
      <c r="BK625" s="231">
        <f>ROUND(I625*H625,2)</f>
        <v>0</v>
      </c>
      <c r="BL625" s="16" t="s">
        <v>227</v>
      </c>
      <c r="BM625" s="230" t="s">
        <v>1267</v>
      </c>
    </row>
    <row r="626" s="13" customFormat="1">
      <c r="A626" s="13"/>
      <c r="B626" s="232"/>
      <c r="C626" s="233"/>
      <c r="D626" s="234" t="s">
        <v>154</v>
      </c>
      <c r="E626" s="235" t="s">
        <v>1</v>
      </c>
      <c r="F626" s="236" t="s">
        <v>1268</v>
      </c>
      <c r="G626" s="233"/>
      <c r="H626" s="237">
        <v>7</v>
      </c>
      <c r="I626" s="238"/>
      <c r="J626" s="233"/>
      <c r="K626" s="233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154</v>
      </c>
      <c r="AU626" s="243" t="s">
        <v>85</v>
      </c>
      <c r="AV626" s="13" t="s">
        <v>85</v>
      </c>
      <c r="AW626" s="13" t="s">
        <v>156</v>
      </c>
      <c r="AX626" s="13" t="s">
        <v>75</v>
      </c>
      <c r="AY626" s="243" t="s">
        <v>146</v>
      </c>
    </row>
    <row r="627" s="2" customFormat="1" ht="24.15" customHeight="1">
      <c r="A627" s="37"/>
      <c r="B627" s="38"/>
      <c r="C627" s="244" t="s">
        <v>1269</v>
      </c>
      <c r="D627" s="244" t="s">
        <v>196</v>
      </c>
      <c r="E627" s="245" t="s">
        <v>1270</v>
      </c>
      <c r="F627" s="246" t="s">
        <v>1271</v>
      </c>
      <c r="G627" s="247" t="s">
        <v>340</v>
      </c>
      <c r="H627" s="248">
        <v>6</v>
      </c>
      <c r="I627" s="249"/>
      <c r="J627" s="250">
        <f>ROUND(I627*H627,2)</f>
        <v>0</v>
      </c>
      <c r="K627" s="251"/>
      <c r="L627" s="252"/>
      <c r="M627" s="253" t="s">
        <v>1</v>
      </c>
      <c r="N627" s="254" t="s">
        <v>40</v>
      </c>
      <c r="O627" s="90"/>
      <c r="P627" s="228">
        <f>O627*H627</f>
        <v>0</v>
      </c>
      <c r="Q627" s="228">
        <v>0.00048000000000000001</v>
      </c>
      <c r="R627" s="228">
        <f>Q627*H627</f>
        <v>0.0028800000000000002</v>
      </c>
      <c r="S627" s="228">
        <v>0</v>
      </c>
      <c r="T627" s="229">
        <f>S627*H627</f>
        <v>0</v>
      </c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R627" s="230" t="s">
        <v>313</v>
      </c>
      <c r="AT627" s="230" t="s">
        <v>196</v>
      </c>
      <c r="AU627" s="230" t="s">
        <v>85</v>
      </c>
      <c r="AY627" s="16" t="s">
        <v>146</v>
      </c>
      <c r="BE627" s="231">
        <f>IF(N627="základní",J627,0)</f>
        <v>0</v>
      </c>
      <c r="BF627" s="231">
        <f>IF(N627="snížená",J627,0)</f>
        <v>0</v>
      </c>
      <c r="BG627" s="231">
        <f>IF(N627="zákl. přenesená",J627,0)</f>
        <v>0</v>
      </c>
      <c r="BH627" s="231">
        <f>IF(N627="sníž. přenesená",J627,0)</f>
        <v>0</v>
      </c>
      <c r="BI627" s="231">
        <f>IF(N627="nulová",J627,0)</f>
        <v>0</v>
      </c>
      <c r="BJ627" s="16" t="s">
        <v>83</v>
      </c>
      <c r="BK627" s="231">
        <f>ROUND(I627*H627,2)</f>
        <v>0</v>
      </c>
      <c r="BL627" s="16" t="s">
        <v>227</v>
      </c>
      <c r="BM627" s="230" t="s">
        <v>1272</v>
      </c>
    </row>
    <row r="628" s="2" customFormat="1" ht="24.15" customHeight="1">
      <c r="A628" s="37"/>
      <c r="B628" s="38"/>
      <c r="C628" s="244" t="s">
        <v>1273</v>
      </c>
      <c r="D628" s="244" t="s">
        <v>196</v>
      </c>
      <c r="E628" s="245" t="s">
        <v>1274</v>
      </c>
      <c r="F628" s="246" t="s">
        <v>1275</v>
      </c>
      <c r="G628" s="247" t="s">
        <v>340</v>
      </c>
      <c r="H628" s="248">
        <v>1</v>
      </c>
      <c r="I628" s="249"/>
      <c r="J628" s="250">
        <f>ROUND(I628*H628,2)</f>
        <v>0</v>
      </c>
      <c r="K628" s="251"/>
      <c r="L628" s="252"/>
      <c r="M628" s="253" t="s">
        <v>1</v>
      </c>
      <c r="N628" s="254" t="s">
        <v>40</v>
      </c>
      <c r="O628" s="90"/>
      <c r="P628" s="228">
        <f>O628*H628</f>
        <v>0</v>
      </c>
      <c r="Q628" s="228">
        <v>0.0020600000000000002</v>
      </c>
      <c r="R628" s="228">
        <f>Q628*H628</f>
        <v>0.0020600000000000002</v>
      </c>
      <c r="S628" s="228">
        <v>0</v>
      </c>
      <c r="T628" s="229">
        <f>S628*H628</f>
        <v>0</v>
      </c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R628" s="230" t="s">
        <v>313</v>
      </c>
      <c r="AT628" s="230" t="s">
        <v>196</v>
      </c>
      <c r="AU628" s="230" t="s">
        <v>85</v>
      </c>
      <c r="AY628" s="16" t="s">
        <v>146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6" t="s">
        <v>83</v>
      </c>
      <c r="BK628" s="231">
        <f>ROUND(I628*H628,2)</f>
        <v>0</v>
      </c>
      <c r="BL628" s="16" t="s">
        <v>227</v>
      </c>
      <c r="BM628" s="230" t="s">
        <v>1276</v>
      </c>
    </row>
    <row r="629" s="2" customFormat="1" ht="24.15" customHeight="1">
      <c r="A629" s="37"/>
      <c r="B629" s="38"/>
      <c r="C629" s="218" t="s">
        <v>1277</v>
      </c>
      <c r="D629" s="218" t="s">
        <v>148</v>
      </c>
      <c r="E629" s="219" t="s">
        <v>1278</v>
      </c>
      <c r="F629" s="220" t="s">
        <v>1279</v>
      </c>
      <c r="G629" s="221" t="s">
        <v>340</v>
      </c>
      <c r="H629" s="222">
        <v>2</v>
      </c>
      <c r="I629" s="223"/>
      <c r="J629" s="224">
        <f>ROUND(I629*H629,2)</f>
        <v>0</v>
      </c>
      <c r="K629" s="225"/>
      <c r="L629" s="43"/>
      <c r="M629" s="226" t="s">
        <v>1</v>
      </c>
      <c r="N629" s="227" t="s">
        <v>40</v>
      </c>
      <c r="O629" s="90"/>
      <c r="P629" s="228">
        <f>O629*H629</f>
        <v>0</v>
      </c>
      <c r="Q629" s="228">
        <v>0</v>
      </c>
      <c r="R629" s="228">
        <f>Q629*H629</f>
        <v>0</v>
      </c>
      <c r="S629" s="228">
        <v>0</v>
      </c>
      <c r="T629" s="229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230" t="s">
        <v>227</v>
      </c>
      <c r="AT629" s="230" t="s">
        <v>148</v>
      </c>
      <c r="AU629" s="230" t="s">
        <v>85</v>
      </c>
      <c r="AY629" s="16" t="s">
        <v>146</v>
      </c>
      <c r="BE629" s="231">
        <f>IF(N629="základní",J629,0)</f>
        <v>0</v>
      </c>
      <c r="BF629" s="231">
        <f>IF(N629="snížená",J629,0)</f>
        <v>0</v>
      </c>
      <c r="BG629" s="231">
        <f>IF(N629="zákl. přenesená",J629,0)</f>
        <v>0</v>
      </c>
      <c r="BH629" s="231">
        <f>IF(N629="sníž. přenesená",J629,0)</f>
        <v>0</v>
      </c>
      <c r="BI629" s="231">
        <f>IF(N629="nulová",J629,0)</f>
        <v>0</v>
      </c>
      <c r="BJ629" s="16" t="s">
        <v>83</v>
      </c>
      <c r="BK629" s="231">
        <f>ROUND(I629*H629,2)</f>
        <v>0</v>
      </c>
      <c r="BL629" s="16" t="s">
        <v>227</v>
      </c>
      <c r="BM629" s="230" t="s">
        <v>1280</v>
      </c>
    </row>
    <row r="630" s="13" customFormat="1">
      <c r="A630" s="13"/>
      <c r="B630" s="232"/>
      <c r="C630" s="233"/>
      <c r="D630" s="234" t="s">
        <v>154</v>
      </c>
      <c r="E630" s="235" t="s">
        <v>1</v>
      </c>
      <c r="F630" s="236" t="s">
        <v>1281</v>
      </c>
      <c r="G630" s="233"/>
      <c r="H630" s="237">
        <v>2</v>
      </c>
      <c r="I630" s="238"/>
      <c r="J630" s="233"/>
      <c r="K630" s="233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154</v>
      </c>
      <c r="AU630" s="243" t="s">
        <v>85</v>
      </c>
      <c r="AV630" s="13" t="s">
        <v>85</v>
      </c>
      <c r="AW630" s="13" t="s">
        <v>156</v>
      </c>
      <c r="AX630" s="13" t="s">
        <v>75</v>
      </c>
      <c r="AY630" s="243" t="s">
        <v>146</v>
      </c>
    </row>
    <row r="631" s="2" customFormat="1" ht="24.15" customHeight="1">
      <c r="A631" s="37"/>
      <c r="B631" s="38"/>
      <c r="C631" s="244" t="s">
        <v>1282</v>
      </c>
      <c r="D631" s="244" t="s">
        <v>196</v>
      </c>
      <c r="E631" s="245" t="s">
        <v>1283</v>
      </c>
      <c r="F631" s="246" t="s">
        <v>1284</v>
      </c>
      <c r="G631" s="247" t="s">
        <v>340</v>
      </c>
      <c r="H631" s="248">
        <v>2</v>
      </c>
      <c r="I631" s="249"/>
      <c r="J631" s="250">
        <f>ROUND(I631*H631,2)</f>
        <v>0</v>
      </c>
      <c r="K631" s="251"/>
      <c r="L631" s="252"/>
      <c r="M631" s="253" t="s">
        <v>1</v>
      </c>
      <c r="N631" s="254" t="s">
        <v>40</v>
      </c>
      <c r="O631" s="90"/>
      <c r="P631" s="228">
        <f>O631*H631</f>
        <v>0</v>
      </c>
      <c r="Q631" s="228">
        <v>0.00042000000000000002</v>
      </c>
      <c r="R631" s="228">
        <f>Q631*H631</f>
        <v>0.00084000000000000003</v>
      </c>
      <c r="S631" s="228">
        <v>0</v>
      </c>
      <c r="T631" s="229">
        <f>S631*H631</f>
        <v>0</v>
      </c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R631" s="230" t="s">
        <v>313</v>
      </c>
      <c r="AT631" s="230" t="s">
        <v>196</v>
      </c>
      <c r="AU631" s="230" t="s">
        <v>85</v>
      </c>
      <c r="AY631" s="16" t="s">
        <v>146</v>
      </c>
      <c r="BE631" s="231">
        <f>IF(N631="základní",J631,0)</f>
        <v>0</v>
      </c>
      <c r="BF631" s="231">
        <f>IF(N631="snížená",J631,0)</f>
        <v>0</v>
      </c>
      <c r="BG631" s="231">
        <f>IF(N631="zákl. přenesená",J631,0)</f>
        <v>0</v>
      </c>
      <c r="BH631" s="231">
        <f>IF(N631="sníž. přenesená",J631,0)</f>
        <v>0</v>
      </c>
      <c r="BI631" s="231">
        <f>IF(N631="nulová",J631,0)</f>
        <v>0</v>
      </c>
      <c r="BJ631" s="16" t="s">
        <v>83</v>
      </c>
      <c r="BK631" s="231">
        <f>ROUND(I631*H631,2)</f>
        <v>0</v>
      </c>
      <c r="BL631" s="16" t="s">
        <v>227</v>
      </c>
      <c r="BM631" s="230" t="s">
        <v>1285</v>
      </c>
    </row>
    <row r="632" s="2" customFormat="1" ht="16.5" customHeight="1">
      <c r="A632" s="37"/>
      <c r="B632" s="38"/>
      <c r="C632" s="218" t="s">
        <v>1286</v>
      </c>
      <c r="D632" s="218" t="s">
        <v>148</v>
      </c>
      <c r="E632" s="219" t="s">
        <v>1287</v>
      </c>
      <c r="F632" s="220" t="s">
        <v>1288</v>
      </c>
      <c r="G632" s="221" t="s">
        <v>295</v>
      </c>
      <c r="H632" s="222">
        <v>28</v>
      </c>
      <c r="I632" s="223"/>
      <c r="J632" s="224">
        <f>ROUND(I632*H632,2)</f>
        <v>0</v>
      </c>
      <c r="K632" s="225"/>
      <c r="L632" s="43"/>
      <c r="M632" s="226" t="s">
        <v>1</v>
      </c>
      <c r="N632" s="227" t="s">
        <v>40</v>
      </c>
      <c r="O632" s="90"/>
      <c r="P632" s="228">
        <f>O632*H632</f>
        <v>0</v>
      </c>
      <c r="Q632" s="228">
        <v>0</v>
      </c>
      <c r="R632" s="228">
        <f>Q632*H632</f>
        <v>0</v>
      </c>
      <c r="S632" s="228">
        <v>0</v>
      </c>
      <c r="T632" s="229">
        <f>S632*H632</f>
        <v>0</v>
      </c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R632" s="230" t="s">
        <v>227</v>
      </c>
      <c r="AT632" s="230" t="s">
        <v>148</v>
      </c>
      <c r="AU632" s="230" t="s">
        <v>85</v>
      </c>
      <c r="AY632" s="16" t="s">
        <v>146</v>
      </c>
      <c r="BE632" s="231">
        <f>IF(N632="základní",J632,0)</f>
        <v>0</v>
      </c>
      <c r="BF632" s="231">
        <f>IF(N632="snížená",J632,0)</f>
        <v>0</v>
      </c>
      <c r="BG632" s="231">
        <f>IF(N632="zákl. přenesená",J632,0)</f>
        <v>0</v>
      </c>
      <c r="BH632" s="231">
        <f>IF(N632="sníž. přenesená",J632,0)</f>
        <v>0</v>
      </c>
      <c r="BI632" s="231">
        <f>IF(N632="nulová",J632,0)</f>
        <v>0</v>
      </c>
      <c r="BJ632" s="16" t="s">
        <v>83</v>
      </c>
      <c r="BK632" s="231">
        <f>ROUND(I632*H632,2)</f>
        <v>0</v>
      </c>
      <c r="BL632" s="16" t="s">
        <v>227</v>
      </c>
      <c r="BM632" s="230" t="s">
        <v>1289</v>
      </c>
    </row>
    <row r="633" s="13" customFormat="1">
      <c r="A633" s="13"/>
      <c r="B633" s="232"/>
      <c r="C633" s="233"/>
      <c r="D633" s="234" t="s">
        <v>154</v>
      </c>
      <c r="E633" s="235" t="s">
        <v>1</v>
      </c>
      <c r="F633" s="236" t="s">
        <v>1290</v>
      </c>
      <c r="G633" s="233"/>
      <c r="H633" s="237">
        <v>28</v>
      </c>
      <c r="I633" s="238"/>
      <c r="J633" s="233"/>
      <c r="K633" s="233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154</v>
      </c>
      <c r="AU633" s="243" t="s">
        <v>85</v>
      </c>
      <c r="AV633" s="13" t="s">
        <v>85</v>
      </c>
      <c r="AW633" s="13" t="s">
        <v>156</v>
      </c>
      <c r="AX633" s="13" t="s">
        <v>75</v>
      </c>
      <c r="AY633" s="243" t="s">
        <v>146</v>
      </c>
    </row>
    <row r="634" s="2" customFormat="1" ht="24.15" customHeight="1">
      <c r="A634" s="37"/>
      <c r="B634" s="38"/>
      <c r="C634" s="244" t="s">
        <v>1291</v>
      </c>
      <c r="D634" s="244" t="s">
        <v>196</v>
      </c>
      <c r="E634" s="245" t="s">
        <v>1292</v>
      </c>
      <c r="F634" s="246" t="s">
        <v>1293</v>
      </c>
      <c r="G634" s="247" t="s">
        <v>295</v>
      </c>
      <c r="H634" s="248">
        <v>33.600000000000001</v>
      </c>
      <c r="I634" s="249"/>
      <c r="J634" s="250">
        <f>ROUND(I634*H634,2)</f>
        <v>0</v>
      </c>
      <c r="K634" s="251"/>
      <c r="L634" s="252"/>
      <c r="M634" s="253" t="s">
        <v>1</v>
      </c>
      <c r="N634" s="254" t="s">
        <v>40</v>
      </c>
      <c r="O634" s="90"/>
      <c r="P634" s="228">
        <f>O634*H634</f>
        <v>0</v>
      </c>
      <c r="Q634" s="228">
        <v>0.0014599999999999999</v>
      </c>
      <c r="R634" s="228">
        <f>Q634*H634</f>
        <v>0.049056000000000002</v>
      </c>
      <c r="S634" s="228">
        <v>0</v>
      </c>
      <c r="T634" s="229">
        <f>S634*H634</f>
        <v>0</v>
      </c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R634" s="230" t="s">
        <v>313</v>
      </c>
      <c r="AT634" s="230" t="s">
        <v>196</v>
      </c>
      <c r="AU634" s="230" t="s">
        <v>85</v>
      </c>
      <c r="AY634" s="16" t="s">
        <v>146</v>
      </c>
      <c r="BE634" s="231">
        <f>IF(N634="základní",J634,0)</f>
        <v>0</v>
      </c>
      <c r="BF634" s="231">
        <f>IF(N634="snížená",J634,0)</f>
        <v>0</v>
      </c>
      <c r="BG634" s="231">
        <f>IF(N634="zákl. přenesená",J634,0)</f>
        <v>0</v>
      </c>
      <c r="BH634" s="231">
        <f>IF(N634="sníž. přenesená",J634,0)</f>
        <v>0</v>
      </c>
      <c r="BI634" s="231">
        <f>IF(N634="nulová",J634,0)</f>
        <v>0</v>
      </c>
      <c r="BJ634" s="16" t="s">
        <v>83</v>
      </c>
      <c r="BK634" s="231">
        <f>ROUND(I634*H634,2)</f>
        <v>0</v>
      </c>
      <c r="BL634" s="16" t="s">
        <v>227</v>
      </c>
      <c r="BM634" s="230" t="s">
        <v>1294</v>
      </c>
    </row>
    <row r="635" s="13" customFormat="1">
      <c r="A635" s="13"/>
      <c r="B635" s="232"/>
      <c r="C635" s="233"/>
      <c r="D635" s="234" t="s">
        <v>154</v>
      </c>
      <c r="E635" s="233"/>
      <c r="F635" s="236" t="s">
        <v>1295</v>
      </c>
      <c r="G635" s="233"/>
      <c r="H635" s="237">
        <v>33.600000000000001</v>
      </c>
      <c r="I635" s="238"/>
      <c r="J635" s="233"/>
      <c r="K635" s="233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154</v>
      </c>
      <c r="AU635" s="243" t="s">
        <v>85</v>
      </c>
      <c r="AV635" s="13" t="s">
        <v>85</v>
      </c>
      <c r="AW635" s="13" t="s">
        <v>4</v>
      </c>
      <c r="AX635" s="13" t="s">
        <v>83</v>
      </c>
      <c r="AY635" s="243" t="s">
        <v>146</v>
      </c>
    </row>
    <row r="636" s="2" customFormat="1" ht="16.5" customHeight="1">
      <c r="A636" s="37"/>
      <c r="B636" s="38"/>
      <c r="C636" s="218" t="s">
        <v>1296</v>
      </c>
      <c r="D636" s="218" t="s">
        <v>148</v>
      </c>
      <c r="E636" s="219" t="s">
        <v>1297</v>
      </c>
      <c r="F636" s="220" t="s">
        <v>1298</v>
      </c>
      <c r="G636" s="221" t="s">
        <v>340</v>
      </c>
      <c r="H636" s="222">
        <v>15</v>
      </c>
      <c r="I636" s="223"/>
      <c r="J636" s="224">
        <f>ROUND(I636*H636,2)</f>
        <v>0</v>
      </c>
      <c r="K636" s="225"/>
      <c r="L636" s="43"/>
      <c r="M636" s="226" t="s">
        <v>1</v>
      </c>
      <c r="N636" s="227" t="s">
        <v>40</v>
      </c>
      <c r="O636" s="90"/>
      <c r="P636" s="228">
        <f>O636*H636</f>
        <v>0</v>
      </c>
      <c r="Q636" s="228">
        <v>0</v>
      </c>
      <c r="R636" s="228">
        <f>Q636*H636</f>
        <v>0</v>
      </c>
      <c r="S636" s="228">
        <v>0</v>
      </c>
      <c r="T636" s="229">
        <f>S636*H636</f>
        <v>0</v>
      </c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R636" s="230" t="s">
        <v>227</v>
      </c>
      <c r="AT636" s="230" t="s">
        <v>148</v>
      </c>
      <c r="AU636" s="230" t="s">
        <v>85</v>
      </c>
      <c r="AY636" s="16" t="s">
        <v>146</v>
      </c>
      <c r="BE636" s="231">
        <f>IF(N636="základní",J636,0)</f>
        <v>0</v>
      </c>
      <c r="BF636" s="231">
        <f>IF(N636="snížená",J636,0)</f>
        <v>0</v>
      </c>
      <c r="BG636" s="231">
        <f>IF(N636="zákl. přenesená",J636,0)</f>
        <v>0</v>
      </c>
      <c r="BH636" s="231">
        <f>IF(N636="sníž. přenesená",J636,0)</f>
        <v>0</v>
      </c>
      <c r="BI636" s="231">
        <f>IF(N636="nulová",J636,0)</f>
        <v>0</v>
      </c>
      <c r="BJ636" s="16" t="s">
        <v>83</v>
      </c>
      <c r="BK636" s="231">
        <f>ROUND(I636*H636,2)</f>
        <v>0</v>
      </c>
      <c r="BL636" s="16" t="s">
        <v>227</v>
      </c>
      <c r="BM636" s="230" t="s">
        <v>1299</v>
      </c>
    </row>
    <row r="637" s="13" customFormat="1">
      <c r="A637" s="13"/>
      <c r="B637" s="232"/>
      <c r="C637" s="233"/>
      <c r="D637" s="234" t="s">
        <v>154</v>
      </c>
      <c r="E637" s="235" t="s">
        <v>1</v>
      </c>
      <c r="F637" s="236" t="s">
        <v>1300</v>
      </c>
      <c r="G637" s="233"/>
      <c r="H637" s="237">
        <v>15</v>
      </c>
      <c r="I637" s="238"/>
      <c r="J637" s="233"/>
      <c r="K637" s="233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154</v>
      </c>
      <c r="AU637" s="243" t="s">
        <v>85</v>
      </c>
      <c r="AV637" s="13" t="s">
        <v>85</v>
      </c>
      <c r="AW637" s="13" t="s">
        <v>156</v>
      </c>
      <c r="AX637" s="13" t="s">
        <v>75</v>
      </c>
      <c r="AY637" s="243" t="s">
        <v>146</v>
      </c>
    </row>
    <row r="638" s="2" customFormat="1" ht="24.15" customHeight="1">
      <c r="A638" s="37"/>
      <c r="B638" s="38"/>
      <c r="C638" s="244" t="s">
        <v>1301</v>
      </c>
      <c r="D638" s="244" t="s">
        <v>196</v>
      </c>
      <c r="E638" s="245" t="s">
        <v>1302</v>
      </c>
      <c r="F638" s="246" t="s">
        <v>1303</v>
      </c>
      <c r="G638" s="247" t="s">
        <v>340</v>
      </c>
      <c r="H638" s="248">
        <v>15</v>
      </c>
      <c r="I638" s="249"/>
      <c r="J638" s="250">
        <f>ROUND(I638*H638,2)</f>
        <v>0</v>
      </c>
      <c r="K638" s="251"/>
      <c r="L638" s="252"/>
      <c r="M638" s="253" t="s">
        <v>1</v>
      </c>
      <c r="N638" s="254" t="s">
        <v>40</v>
      </c>
      <c r="O638" s="90"/>
      <c r="P638" s="228">
        <f>O638*H638</f>
        <v>0</v>
      </c>
      <c r="Q638" s="228">
        <v>0.00014999999999999999</v>
      </c>
      <c r="R638" s="228">
        <f>Q638*H638</f>
        <v>0.0022499999999999998</v>
      </c>
      <c r="S638" s="228">
        <v>0</v>
      </c>
      <c r="T638" s="229">
        <f>S638*H638</f>
        <v>0</v>
      </c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R638" s="230" t="s">
        <v>313</v>
      </c>
      <c r="AT638" s="230" t="s">
        <v>196</v>
      </c>
      <c r="AU638" s="230" t="s">
        <v>85</v>
      </c>
      <c r="AY638" s="16" t="s">
        <v>146</v>
      </c>
      <c r="BE638" s="231">
        <f>IF(N638="základní",J638,0)</f>
        <v>0</v>
      </c>
      <c r="BF638" s="231">
        <f>IF(N638="snížená",J638,0)</f>
        <v>0</v>
      </c>
      <c r="BG638" s="231">
        <f>IF(N638="zákl. přenesená",J638,0)</f>
        <v>0</v>
      </c>
      <c r="BH638" s="231">
        <f>IF(N638="sníž. přenesená",J638,0)</f>
        <v>0</v>
      </c>
      <c r="BI638" s="231">
        <f>IF(N638="nulová",J638,0)</f>
        <v>0</v>
      </c>
      <c r="BJ638" s="16" t="s">
        <v>83</v>
      </c>
      <c r="BK638" s="231">
        <f>ROUND(I638*H638,2)</f>
        <v>0</v>
      </c>
      <c r="BL638" s="16" t="s">
        <v>227</v>
      </c>
      <c r="BM638" s="230" t="s">
        <v>1304</v>
      </c>
    </row>
    <row r="639" s="2" customFormat="1" ht="16.5" customHeight="1">
      <c r="A639" s="37"/>
      <c r="B639" s="38"/>
      <c r="C639" s="244" t="s">
        <v>1305</v>
      </c>
      <c r="D639" s="244" t="s">
        <v>196</v>
      </c>
      <c r="E639" s="245" t="s">
        <v>1306</v>
      </c>
      <c r="F639" s="246" t="s">
        <v>1307</v>
      </c>
      <c r="G639" s="247" t="s">
        <v>340</v>
      </c>
      <c r="H639" s="248">
        <v>15</v>
      </c>
      <c r="I639" s="249"/>
      <c r="J639" s="250">
        <f>ROUND(I639*H639,2)</f>
        <v>0</v>
      </c>
      <c r="K639" s="251"/>
      <c r="L639" s="252"/>
      <c r="M639" s="253" t="s">
        <v>1</v>
      </c>
      <c r="N639" s="254" t="s">
        <v>40</v>
      </c>
      <c r="O639" s="90"/>
      <c r="P639" s="228">
        <f>O639*H639</f>
        <v>0</v>
      </c>
      <c r="Q639" s="228">
        <v>5.0000000000000002E-05</v>
      </c>
      <c r="R639" s="228">
        <f>Q639*H639</f>
        <v>0.00075000000000000002</v>
      </c>
      <c r="S639" s="228">
        <v>0</v>
      </c>
      <c r="T639" s="229">
        <f>S639*H639</f>
        <v>0</v>
      </c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R639" s="230" t="s">
        <v>313</v>
      </c>
      <c r="AT639" s="230" t="s">
        <v>196</v>
      </c>
      <c r="AU639" s="230" t="s">
        <v>85</v>
      </c>
      <c r="AY639" s="16" t="s">
        <v>146</v>
      </c>
      <c r="BE639" s="231">
        <f>IF(N639="základní",J639,0)</f>
        <v>0</v>
      </c>
      <c r="BF639" s="231">
        <f>IF(N639="snížená",J639,0)</f>
        <v>0</v>
      </c>
      <c r="BG639" s="231">
        <f>IF(N639="zákl. přenesená",J639,0)</f>
        <v>0</v>
      </c>
      <c r="BH639" s="231">
        <f>IF(N639="sníž. přenesená",J639,0)</f>
        <v>0</v>
      </c>
      <c r="BI639" s="231">
        <f>IF(N639="nulová",J639,0)</f>
        <v>0</v>
      </c>
      <c r="BJ639" s="16" t="s">
        <v>83</v>
      </c>
      <c r="BK639" s="231">
        <f>ROUND(I639*H639,2)</f>
        <v>0</v>
      </c>
      <c r="BL639" s="16" t="s">
        <v>227</v>
      </c>
      <c r="BM639" s="230" t="s">
        <v>1308</v>
      </c>
    </row>
    <row r="640" s="13" customFormat="1">
      <c r="A640" s="13"/>
      <c r="B640" s="232"/>
      <c r="C640" s="233"/>
      <c r="D640" s="234" t="s">
        <v>154</v>
      </c>
      <c r="E640" s="235" t="s">
        <v>1</v>
      </c>
      <c r="F640" s="236" t="s">
        <v>1300</v>
      </c>
      <c r="G640" s="233"/>
      <c r="H640" s="237">
        <v>15</v>
      </c>
      <c r="I640" s="238"/>
      <c r="J640" s="233"/>
      <c r="K640" s="233"/>
      <c r="L640" s="239"/>
      <c r="M640" s="240"/>
      <c r="N640" s="241"/>
      <c r="O640" s="241"/>
      <c r="P640" s="241"/>
      <c r="Q640" s="241"/>
      <c r="R640" s="241"/>
      <c r="S640" s="241"/>
      <c r="T640" s="24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3" t="s">
        <v>154</v>
      </c>
      <c r="AU640" s="243" t="s">
        <v>85</v>
      </c>
      <c r="AV640" s="13" t="s">
        <v>85</v>
      </c>
      <c r="AW640" s="13" t="s">
        <v>156</v>
      </c>
      <c r="AX640" s="13" t="s">
        <v>75</v>
      </c>
      <c r="AY640" s="243" t="s">
        <v>146</v>
      </c>
    </row>
    <row r="641" s="2" customFormat="1" ht="21.75" customHeight="1">
      <c r="A641" s="37"/>
      <c r="B641" s="38"/>
      <c r="C641" s="218" t="s">
        <v>1309</v>
      </c>
      <c r="D641" s="218" t="s">
        <v>148</v>
      </c>
      <c r="E641" s="219" t="s">
        <v>1310</v>
      </c>
      <c r="F641" s="220" t="s">
        <v>1311</v>
      </c>
      <c r="G641" s="221" t="s">
        <v>340</v>
      </c>
      <c r="H641" s="222">
        <v>15</v>
      </c>
      <c r="I641" s="223"/>
      <c r="J641" s="224">
        <f>ROUND(I641*H641,2)</f>
        <v>0</v>
      </c>
      <c r="K641" s="225"/>
      <c r="L641" s="43"/>
      <c r="M641" s="226" t="s">
        <v>1</v>
      </c>
      <c r="N641" s="227" t="s">
        <v>40</v>
      </c>
      <c r="O641" s="90"/>
      <c r="P641" s="228">
        <f>O641*H641</f>
        <v>0</v>
      </c>
      <c r="Q641" s="228">
        <v>0</v>
      </c>
      <c r="R641" s="228">
        <f>Q641*H641</f>
        <v>0</v>
      </c>
      <c r="S641" s="228">
        <v>0</v>
      </c>
      <c r="T641" s="229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230" t="s">
        <v>227</v>
      </c>
      <c r="AT641" s="230" t="s">
        <v>148</v>
      </c>
      <c r="AU641" s="230" t="s">
        <v>85</v>
      </c>
      <c r="AY641" s="16" t="s">
        <v>146</v>
      </c>
      <c r="BE641" s="231">
        <f>IF(N641="základní",J641,0)</f>
        <v>0</v>
      </c>
      <c r="BF641" s="231">
        <f>IF(N641="snížená",J641,0)</f>
        <v>0</v>
      </c>
      <c r="BG641" s="231">
        <f>IF(N641="zákl. přenesená",J641,0)</f>
        <v>0</v>
      </c>
      <c r="BH641" s="231">
        <f>IF(N641="sníž. přenesená",J641,0)</f>
        <v>0</v>
      </c>
      <c r="BI641" s="231">
        <f>IF(N641="nulová",J641,0)</f>
        <v>0</v>
      </c>
      <c r="BJ641" s="16" t="s">
        <v>83</v>
      </c>
      <c r="BK641" s="231">
        <f>ROUND(I641*H641,2)</f>
        <v>0</v>
      </c>
      <c r="BL641" s="16" t="s">
        <v>227</v>
      </c>
      <c r="BM641" s="230" t="s">
        <v>1312</v>
      </c>
    </row>
    <row r="642" s="13" customFormat="1">
      <c r="A642" s="13"/>
      <c r="B642" s="232"/>
      <c r="C642" s="233"/>
      <c r="D642" s="234" t="s">
        <v>154</v>
      </c>
      <c r="E642" s="235" t="s">
        <v>1</v>
      </c>
      <c r="F642" s="236" t="s">
        <v>1300</v>
      </c>
      <c r="G642" s="233"/>
      <c r="H642" s="237">
        <v>15</v>
      </c>
      <c r="I642" s="238"/>
      <c r="J642" s="233"/>
      <c r="K642" s="233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154</v>
      </c>
      <c r="AU642" s="243" t="s">
        <v>85</v>
      </c>
      <c r="AV642" s="13" t="s">
        <v>85</v>
      </c>
      <c r="AW642" s="13" t="s">
        <v>156</v>
      </c>
      <c r="AX642" s="13" t="s">
        <v>75</v>
      </c>
      <c r="AY642" s="243" t="s">
        <v>146</v>
      </c>
    </row>
    <row r="643" s="2" customFormat="1" ht="24.15" customHeight="1">
      <c r="A643" s="37"/>
      <c r="B643" s="38"/>
      <c r="C643" s="244" t="s">
        <v>1313</v>
      </c>
      <c r="D643" s="244" t="s">
        <v>196</v>
      </c>
      <c r="E643" s="245" t="s">
        <v>1314</v>
      </c>
      <c r="F643" s="246" t="s">
        <v>1315</v>
      </c>
      <c r="G643" s="247" t="s">
        <v>340</v>
      </c>
      <c r="H643" s="248">
        <v>15</v>
      </c>
      <c r="I643" s="249"/>
      <c r="J643" s="250">
        <f>ROUND(I643*H643,2)</f>
        <v>0</v>
      </c>
      <c r="K643" s="251"/>
      <c r="L643" s="252"/>
      <c r="M643" s="253" t="s">
        <v>1</v>
      </c>
      <c r="N643" s="254" t="s">
        <v>40</v>
      </c>
      <c r="O643" s="90"/>
      <c r="P643" s="228">
        <f>O643*H643</f>
        <v>0</v>
      </c>
      <c r="Q643" s="228">
        <v>0.00046000000000000001</v>
      </c>
      <c r="R643" s="228">
        <f>Q643*H643</f>
        <v>0.0068999999999999999</v>
      </c>
      <c r="S643" s="228">
        <v>0</v>
      </c>
      <c r="T643" s="229">
        <f>S643*H643</f>
        <v>0</v>
      </c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R643" s="230" t="s">
        <v>313</v>
      </c>
      <c r="AT643" s="230" t="s">
        <v>196</v>
      </c>
      <c r="AU643" s="230" t="s">
        <v>85</v>
      </c>
      <c r="AY643" s="16" t="s">
        <v>146</v>
      </c>
      <c r="BE643" s="231">
        <f>IF(N643="základní",J643,0)</f>
        <v>0</v>
      </c>
      <c r="BF643" s="231">
        <f>IF(N643="snížená",J643,0)</f>
        <v>0</v>
      </c>
      <c r="BG643" s="231">
        <f>IF(N643="zákl. přenesená",J643,0)</f>
        <v>0</v>
      </c>
      <c r="BH643" s="231">
        <f>IF(N643="sníž. přenesená",J643,0)</f>
        <v>0</v>
      </c>
      <c r="BI643" s="231">
        <f>IF(N643="nulová",J643,0)</f>
        <v>0</v>
      </c>
      <c r="BJ643" s="16" t="s">
        <v>83</v>
      </c>
      <c r="BK643" s="231">
        <f>ROUND(I643*H643,2)</f>
        <v>0</v>
      </c>
      <c r="BL643" s="16" t="s">
        <v>227</v>
      </c>
      <c r="BM643" s="230" t="s">
        <v>1316</v>
      </c>
    </row>
    <row r="644" s="2" customFormat="1" ht="55.5" customHeight="1">
      <c r="A644" s="37"/>
      <c r="B644" s="38"/>
      <c r="C644" s="218" t="s">
        <v>1317</v>
      </c>
      <c r="D644" s="218" t="s">
        <v>148</v>
      </c>
      <c r="E644" s="219" t="s">
        <v>1318</v>
      </c>
      <c r="F644" s="220" t="s">
        <v>1319</v>
      </c>
      <c r="G644" s="221" t="s">
        <v>184</v>
      </c>
      <c r="H644" s="222">
        <v>2.8140000000000001</v>
      </c>
      <c r="I644" s="223"/>
      <c r="J644" s="224">
        <f>ROUND(I644*H644,2)</f>
        <v>0</v>
      </c>
      <c r="K644" s="225"/>
      <c r="L644" s="43"/>
      <c r="M644" s="226" t="s">
        <v>1</v>
      </c>
      <c r="N644" s="227" t="s">
        <v>40</v>
      </c>
      <c r="O644" s="90"/>
      <c r="P644" s="228">
        <f>O644*H644</f>
        <v>0</v>
      </c>
      <c r="Q644" s="228">
        <v>0</v>
      </c>
      <c r="R644" s="228">
        <f>Q644*H644</f>
        <v>0</v>
      </c>
      <c r="S644" s="228">
        <v>0</v>
      </c>
      <c r="T644" s="229">
        <f>S644*H644</f>
        <v>0</v>
      </c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R644" s="230" t="s">
        <v>227</v>
      </c>
      <c r="AT644" s="230" t="s">
        <v>148</v>
      </c>
      <c r="AU644" s="230" t="s">
        <v>85</v>
      </c>
      <c r="AY644" s="16" t="s">
        <v>146</v>
      </c>
      <c r="BE644" s="231">
        <f>IF(N644="základní",J644,0)</f>
        <v>0</v>
      </c>
      <c r="BF644" s="231">
        <f>IF(N644="snížená",J644,0)</f>
        <v>0</v>
      </c>
      <c r="BG644" s="231">
        <f>IF(N644="zákl. přenesená",J644,0)</f>
        <v>0</v>
      </c>
      <c r="BH644" s="231">
        <f>IF(N644="sníž. přenesená",J644,0)</f>
        <v>0</v>
      </c>
      <c r="BI644" s="231">
        <f>IF(N644="nulová",J644,0)</f>
        <v>0</v>
      </c>
      <c r="BJ644" s="16" t="s">
        <v>83</v>
      </c>
      <c r="BK644" s="231">
        <f>ROUND(I644*H644,2)</f>
        <v>0</v>
      </c>
      <c r="BL644" s="16" t="s">
        <v>227</v>
      </c>
      <c r="BM644" s="230" t="s">
        <v>1320</v>
      </c>
    </row>
    <row r="645" s="12" customFormat="1" ht="22.8" customHeight="1">
      <c r="A645" s="12"/>
      <c r="B645" s="202"/>
      <c r="C645" s="203"/>
      <c r="D645" s="204" t="s">
        <v>74</v>
      </c>
      <c r="E645" s="216" t="s">
        <v>1321</v>
      </c>
      <c r="F645" s="216" t="s">
        <v>1322</v>
      </c>
      <c r="G645" s="203"/>
      <c r="H645" s="203"/>
      <c r="I645" s="206"/>
      <c r="J645" s="217">
        <f>BK645</f>
        <v>0</v>
      </c>
      <c r="K645" s="203"/>
      <c r="L645" s="208"/>
      <c r="M645" s="209"/>
      <c r="N645" s="210"/>
      <c r="O645" s="210"/>
      <c r="P645" s="211">
        <f>SUM(P646:P656)</f>
        <v>0</v>
      </c>
      <c r="Q645" s="210"/>
      <c r="R645" s="211">
        <f>SUM(R646:R656)</f>
        <v>0.091714000000000004</v>
      </c>
      <c r="S645" s="210"/>
      <c r="T645" s="212">
        <f>SUM(T646:T656)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13" t="s">
        <v>85</v>
      </c>
      <c r="AT645" s="214" t="s">
        <v>74</v>
      </c>
      <c r="AU645" s="214" t="s">
        <v>83</v>
      </c>
      <c r="AY645" s="213" t="s">
        <v>146</v>
      </c>
      <c r="BK645" s="215">
        <f>SUM(BK646:BK656)</f>
        <v>0</v>
      </c>
    </row>
    <row r="646" s="2" customFormat="1" ht="24.15" customHeight="1">
      <c r="A646" s="37"/>
      <c r="B646" s="38"/>
      <c r="C646" s="218" t="s">
        <v>1323</v>
      </c>
      <c r="D646" s="218" t="s">
        <v>148</v>
      </c>
      <c r="E646" s="219" t="s">
        <v>1324</v>
      </c>
      <c r="F646" s="220" t="s">
        <v>1325</v>
      </c>
      <c r="G646" s="221" t="s">
        <v>340</v>
      </c>
      <c r="H646" s="222">
        <v>4</v>
      </c>
      <c r="I646" s="223"/>
      <c r="J646" s="224">
        <f>ROUND(I646*H646,2)</f>
        <v>0</v>
      </c>
      <c r="K646" s="225"/>
      <c r="L646" s="43"/>
      <c r="M646" s="226" t="s">
        <v>1</v>
      </c>
      <c r="N646" s="227" t="s">
        <v>40</v>
      </c>
      <c r="O646" s="90"/>
      <c r="P646" s="228">
        <f>O646*H646</f>
        <v>0</v>
      </c>
      <c r="Q646" s="228">
        <v>0</v>
      </c>
      <c r="R646" s="228">
        <f>Q646*H646</f>
        <v>0</v>
      </c>
      <c r="S646" s="228">
        <v>0</v>
      </c>
      <c r="T646" s="229">
        <f>S646*H646</f>
        <v>0</v>
      </c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R646" s="230" t="s">
        <v>227</v>
      </c>
      <c r="AT646" s="230" t="s">
        <v>148</v>
      </c>
      <c r="AU646" s="230" t="s">
        <v>85</v>
      </c>
      <c r="AY646" s="16" t="s">
        <v>146</v>
      </c>
      <c r="BE646" s="231">
        <f>IF(N646="základní",J646,0)</f>
        <v>0</v>
      </c>
      <c r="BF646" s="231">
        <f>IF(N646="snížená",J646,0)</f>
        <v>0</v>
      </c>
      <c r="BG646" s="231">
        <f>IF(N646="zákl. přenesená",J646,0)</f>
        <v>0</v>
      </c>
      <c r="BH646" s="231">
        <f>IF(N646="sníž. přenesená",J646,0)</f>
        <v>0</v>
      </c>
      <c r="BI646" s="231">
        <f>IF(N646="nulová",J646,0)</f>
        <v>0</v>
      </c>
      <c r="BJ646" s="16" t="s">
        <v>83</v>
      </c>
      <c r="BK646" s="231">
        <f>ROUND(I646*H646,2)</f>
        <v>0</v>
      </c>
      <c r="BL646" s="16" t="s">
        <v>227</v>
      </c>
      <c r="BM646" s="230" t="s">
        <v>1326</v>
      </c>
    </row>
    <row r="647" s="13" customFormat="1">
      <c r="A647" s="13"/>
      <c r="B647" s="232"/>
      <c r="C647" s="233"/>
      <c r="D647" s="234" t="s">
        <v>154</v>
      </c>
      <c r="E647" s="235" t="s">
        <v>1</v>
      </c>
      <c r="F647" s="236" t="s">
        <v>1327</v>
      </c>
      <c r="G647" s="233"/>
      <c r="H647" s="237">
        <v>4</v>
      </c>
      <c r="I647" s="238"/>
      <c r="J647" s="233"/>
      <c r="K647" s="233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154</v>
      </c>
      <c r="AU647" s="243" t="s">
        <v>85</v>
      </c>
      <c r="AV647" s="13" t="s">
        <v>85</v>
      </c>
      <c r="AW647" s="13" t="s">
        <v>156</v>
      </c>
      <c r="AX647" s="13" t="s">
        <v>75</v>
      </c>
      <c r="AY647" s="243" t="s">
        <v>146</v>
      </c>
    </row>
    <row r="648" s="2" customFormat="1" ht="21.75" customHeight="1">
      <c r="A648" s="37"/>
      <c r="B648" s="38"/>
      <c r="C648" s="244" t="s">
        <v>1328</v>
      </c>
      <c r="D648" s="244" t="s">
        <v>196</v>
      </c>
      <c r="E648" s="245" t="s">
        <v>1329</v>
      </c>
      <c r="F648" s="246" t="s">
        <v>1330</v>
      </c>
      <c r="G648" s="247" t="s">
        <v>340</v>
      </c>
      <c r="H648" s="248">
        <v>4</v>
      </c>
      <c r="I648" s="249"/>
      <c r="J648" s="250">
        <f>ROUND(I648*H648,2)</f>
        <v>0</v>
      </c>
      <c r="K648" s="251"/>
      <c r="L648" s="252"/>
      <c r="M648" s="253" t="s">
        <v>1</v>
      </c>
      <c r="N648" s="254" t="s">
        <v>40</v>
      </c>
      <c r="O648" s="90"/>
      <c r="P648" s="228">
        <f>O648*H648</f>
        <v>0</v>
      </c>
      <c r="Q648" s="228">
        <v>0.0027499999999999998</v>
      </c>
      <c r="R648" s="228">
        <f>Q648*H648</f>
        <v>0.010999999999999999</v>
      </c>
      <c r="S648" s="228">
        <v>0</v>
      </c>
      <c r="T648" s="229">
        <f>S648*H648</f>
        <v>0</v>
      </c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R648" s="230" t="s">
        <v>313</v>
      </c>
      <c r="AT648" s="230" t="s">
        <v>196</v>
      </c>
      <c r="AU648" s="230" t="s">
        <v>85</v>
      </c>
      <c r="AY648" s="16" t="s">
        <v>146</v>
      </c>
      <c r="BE648" s="231">
        <f>IF(N648="základní",J648,0)</f>
        <v>0</v>
      </c>
      <c r="BF648" s="231">
        <f>IF(N648="snížená",J648,0)</f>
        <v>0</v>
      </c>
      <c r="BG648" s="231">
        <f>IF(N648="zákl. přenesená",J648,0)</f>
        <v>0</v>
      </c>
      <c r="BH648" s="231">
        <f>IF(N648="sníž. přenesená",J648,0)</f>
        <v>0</v>
      </c>
      <c r="BI648" s="231">
        <f>IF(N648="nulová",J648,0)</f>
        <v>0</v>
      </c>
      <c r="BJ648" s="16" t="s">
        <v>83</v>
      </c>
      <c r="BK648" s="231">
        <f>ROUND(I648*H648,2)</f>
        <v>0</v>
      </c>
      <c r="BL648" s="16" t="s">
        <v>227</v>
      </c>
      <c r="BM648" s="230" t="s">
        <v>1331</v>
      </c>
    </row>
    <row r="649" s="2" customFormat="1" ht="16.5" customHeight="1">
      <c r="A649" s="37"/>
      <c r="B649" s="38"/>
      <c r="C649" s="244" t="s">
        <v>1332</v>
      </c>
      <c r="D649" s="244" t="s">
        <v>196</v>
      </c>
      <c r="E649" s="245" t="s">
        <v>1333</v>
      </c>
      <c r="F649" s="246" t="s">
        <v>1334</v>
      </c>
      <c r="G649" s="247" t="s">
        <v>340</v>
      </c>
      <c r="H649" s="248">
        <v>8</v>
      </c>
      <c r="I649" s="249"/>
      <c r="J649" s="250">
        <f>ROUND(I649*H649,2)</f>
        <v>0</v>
      </c>
      <c r="K649" s="251"/>
      <c r="L649" s="252"/>
      <c r="M649" s="253" t="s">
        <v>1</v>
      </c>
      <c r="N649" s="254" t="s">
        <v>40</v>
      </c>
      <c r="O649" s="90"/>
      <c r="P649" s="228">
        <f>O649*H649</f>
        <v>0</v>
      </c>
      <c r="Q649" s="228">
        <v>0.002</v>
      </c>
      <c r="R649" s="228">
        <f>Q649*H649</f>
        <v>0.016</v>
      </c>
      <c r="S649" s="228">
        <v>0</v>
      </c>
      <c r="T649" s="229">
        <f>S649*H649</f>
        <v>0</v>
      </c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R649" s="230" t="s">
        <v>313</v>
      </c>
      <c r="AT649" s="230" t="s">
        <v>196</v>
      </c>
      <c r="AU649" s="230" t="s">
        <v>85</v>
      </c>
      <c r="AY649" s="16" t="s">
        <v>146</v>
      </c>
      <c r="BE649" s="231">
        <f>IF(N649="základní",J649,0)</f>
        <v>0</v>
      </c>
      <c r="BF649" s="231">
        <f>IF(N649="snížená",J649,0)</f>
        <v>0</v>
      </c>
      <c r="BG649" s="231">
        <f>IF(N649="zákl. přenesená",J649,0)</f>
        <v>0</v>
      </c>
      <c r="BH649" s="231">
        <f>IF(N649="sníž. přenesená",J649,0)</f>
        <v>0</v>
      </c>
      <c r="BI649" s="231">
        <f>IF(N649="nulová",J649,0)</f>
        <v>0</v>
      </c>
      <c r="BJ649" s="16" t="s">
        <v>83</v>
      </c>
      <c r="BK649" s="231">
        <f>ROUND(I649*H649,2)</f>
        <v>0</v>
      </c>
      <c r="BL649" s="16" t="s">
        <v>227</v>
      </c>
      <c r="BM649" s="230" t="s">
        <v>1335</v>
      </c>
    </row>
    <row r="650" s="2" customFormat="1" ht="21.75" customHeight="1">
      <c r="A650" s="37"/>
      <c r="B650" s="38"/>
      <c r="C650" s="244" t="s">
        <v>1336</v>
      </c>
      <c r="D650" s="244" t="s">
        <v>196</v>
      </c>
      <c r="E650" s="245" t="s">
        <v>1337</v>
      </c>
      <c r="F650" s="246" t="s">
        <v>1338</v>
      </c>
      <c r="G650" s="247" t="s">
        <v>340</v>
      </c>
      <c r="H650" s="248">
        <v>8</v>
      </c>
      <c r="I650" s="249"/>
      <c r="J650" s="250">
        <f>ROUND(I650*H650,2)</f>
        <v>0</v>
      </c>
      <c r="K650" s="251"/>
      <c r="L650" s="252"/>
      <c r="M650" s="253" t="s">
        <v>1</v>
      </c>
      <c r="N650" s="254" t="s">
        <v>40</v>
      </c>
      <c r="O650" s="90"/>
      <c r="P650" s="228">
        <f>O650*H650</f>
        <v>0</v>
      </c>
      <c r="Q650" s="228">
        <v>0.0015</v>
      </c>
      <c r="R650" s="228">
        <f>Q650*H650</f>
        <v>0.012</v>
      </c>
      <c r="S650" s="228">
        <v>0</v>
      </c>
      <c r="T650" s="229">
        <f>S650*H650</f>
        <v>0</v>
      </c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R650" s="230" t="s">
        <v>313</v>
      </c>
      <c r="AT650" s="230" t="s">
        <v>196</v>
      </c>
      <c r="AU650" s="230" t="s">
        <v>85</v>
      </c>
      <c r="AY650" s="16" t="s">
        <v>146</v>
      </c>
      <c r="BE650" s="231">
        <f>IF(N650="základní",J650,0)</f>
        <v>0</v>
      </c>
      <c r="BF650" s="231">
        <f>IF(N650="snížená",J650,0)</f>
        <v>0</v>
      </c>
      <c r="BG650" s="231">
        <f>IF(N650="zákl. přenesená",J650,0)</f>
        <v>0</v>
      </c>
      <c r="BH650" s="231">
        <f>IF(N650="sníž. přenesená",J650,0)</f>
        <v>0</v>
      </c>
      <c r="BI650" s="231">
        <f>IF(N650="nulová",J650,0)</f>
        <v>0</v>
      </c>
      <c r="BJ650" s="16" t="s">
        <v>83</v>
      </c>
      <c r="BK650" s="231">
        <f>ROUND(I650*H650,2)</f>
        <v>0</v>
      </c>
      <c r="BL650" s="16" t="s">
        <v>227</v>
      </c>
      <c r="BM650" s="230" t="s">
        <v>1339</v>
      </c>
    </row>
    <row r="651" s="2" customFormat="1" ht="16.5" customHeight="1">
      <c r="A651" s="37"/>
      <c r="B651" s="38"/>
      <c r="C651" s="218" t="s">
        <v>1340</v>
      </c>
      <c r="D651" s="218" t="s">
        <v>148</v>
      </c>
      <c r="E651" s="219" t="s">
        <v>1341</v>
      </c>
      <c r="F651" s="220" t="s">
        <v>1342</v>
      </c>
      <c r="G651" s="221" t="s">
        <v>295</v>
      </c>
      <c r="H651" s="222">
        <v>58</v>
      </c>
      <c r="I651" s="223"/>
      <c r="J651" s="224">
        <f>ROUND(I651*H651,2)</f>
        <v>0</v>
      </c>
      <c r="K651" s="225"/>
      <c r="L651" s="43"/>
      <c r="M651" s="226" t="s">
        <v>1</v>
      </c>
      <c r="N651" s="227" t="s">
        <v>40</v>
      </c>
      <c r="O651" s="90"/>
      <c r="P651" s="228">
        <f>O651*H651</f>
        <v>0</v>
      </c>
      <c r="Q651" s="228">
        <v>0.00025000000000000001</v>
      </c>
      <c r="R651" s="228">
        <f>Q651*H651</f>
        <v>0.014500000000000001</v>
      </c>
      <c r="S651" s="228">
        <v>0</v>
      </c>
      <c r="T651" s="229">
        <f>S651*H651</f>
        <v>0</v>
      </c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R651" s="230" t="s">
        <v>227</v>
      </c>
      <c r="AT651" s="230" t="s">
        <v>148</v>
      </c>
      <c r="AU651" s="230" t="s">
        <v>85</v>
      </c>
      <c r="AY651" s="16" t="s">
        <v>146</v>
      </c>
      <c r="BE651" s="231">
        <f>IF(N651="základní",J651,0)</f>
        <v>0</v>
      </c>
      <c r="BF651" s="231">
        <f>IF(N651="snížená",J651,0)</f>
        <v>0</v>
      </c>
      <c r="BG651" s="231">
        <f>IF(N651="zákl. přenesená",J651,0)</f>
        <v>0</v>
      </c>
      <c r="BH651" s="231">
        <f>IF(N651="sníž. přenesená",J651,0)</f>
        <v>0</v>
      </c>
      <c r="BI651" s="231">
        <f>IF(N651="nulová",J651,0)</f>
        <v>0</v>
      </c>
      <c r="BJ651" s="16" t="s">
        <v>83</v>
      </c>
      <c r="BK651" s="231">
        <f>ROUND(I651*H651,2)</f>
        <v>0</v>
      </c>
      <c r="BL651" s="16" t="s">
        <v>227</v>
      </c>
      <c r="BM651" s="230" t="s">
        <v>1343</v>
      </c>
    </row>
    <row r="652" s="13" customFormat="1">
      <c r="A652" s="13"/>
      <c r="B652" s="232"/>
      <c r="C652" s="233"/>
      <c r="D652" s="234" t="s">
        <v>154</v>
      </c>
      <c r="E652" s="235" t="s">
        <v>1</v>
      </c>
      <c r="F652" s="236" t="s">
        <v>1240</v>
      </c>
      <c r="G652" s="233"/>
      <c r="H652" s="237">
        <v>58</v>
      </c>
      <c r="I652" s="238"/>
      <c r="J652" s="233"/>
      <c r="K652" s="233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154</v>
      </c>
      <c r="AU652" s="243" t="s">
        <v>85</v>
      </c>
      <c r="AV652" s="13" t="s">
        <v>85</v>
      </c>
      <c r="AW652" s="13" t="s">
        <v>156</v>
      </c>
      <c r="AX652" s="13" t="s">
        <v>75</v>
      </c>
      <c r="AY652" s="243" t="s">
        <v>146</v>
      </c>
    </row>
    <row r="653" s="2" customFormat="1" ht="37.8" customHeight="1">
      <c r="A653" s="37"/>
      <c r="B653" s="38"/>
      <c r="C653" s="218" t="s">
        <v>1344</v>
      </c>
      <c r="D653" s="218" t="s">
        <v>148</v>
      </c>
      <c r="E653" s="219" t="s">
        <v>1345</v>
      </c>
      <c r="F653" s="220" t="s">
        <v>1346</v>
      </c>
      <c r="G653" s="221" t="s">
        <v>151</v>
      </c>
      <c r="H653" s="222">
        <v>289.5</v>
      </c>
      <c r="I653" s="223"/>
      <c r="J653" s="224">
        <f>ROUND(I653*H653,2)</f>
        <v>0</v>
      </c>
      <c r="K653" s="225"/>
      <c r="L653" s="43"/>
      <c r="M653" s="226" t="s">
        <v>1</v>
      </c>
      <c r="N653" s="227" t="s">
        <v>40</v>
      </c>
      <c r="O653" s="90"/>
      <c r="P653" s="228">
        <f>O653*H653</f>
        <v>0</v>
      </c>
      <c r="Q653" s="228">
        <v>0</v>
      </c>
      <c r="R653" s="228">
        <f>Q653*H653</f>
        <v>0</v>
      </c>
      <c r="S653" s="228">
        <v>0</v>
      </c>
      <c r="T653" s="229">
        <f>S653*H653</f>
        <v>0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230" t="s">
        <v>227</v>
      </c>
      <c r="AT653" s="230" t="s">
        <v>148</v>
      </c>
      <c r="AU653" s="230" t="s">
        <v>85</v>
      </c>
      <c r="AY653" s="16" t="s">
        <v>146</v>
      </c>
      <c r="BE653" s="231">
        <f>IF(N653="základní",J653,0)</f>
        <v>0</v>
      </c>
      <c r="BF653" s="231">
        <f>IF(N653="snížená",J653,0)</f>
        <v>0</v>
      </c>
      <c r="BG653" s="231">
        <f>IF(N653="zákl. přenesená",J653,0)</f>
        <v>0</v>
      </c>
      <c r="BH653" s="231">
        <f>IF(N653="sníž. přenesená",J653,0)</f>
        <v>0</v>
      </c>
      <c r="BI653" s="231">
        <f>IF(N653="nulová",J653,0)</f>
        <v>0</v>
      </c>
      <c r="BJ653" s="16" t="s">
        <v>83</v>
      </c>
      <c r="BK653" s="231">
        <f>ROUND(I653*H653,2)</f>
        <v>0</v>
      </c>
      <c r="BL653" s="16" t="s">
        <v>227</v>
      </c>
      <c r="BM653" s="230" t="s">
        <v>1347</v>
      </c>
    </row>
    <row r="654" s="2" customFormat="1" ht="24.15" customHeight="1">
      <c r="A654" s="37"/>
      <c r="B654" s="38"/>
      <c r="C654" s="244" t="s">
        <v>1348</v>
      </c>
      <c r="D654" s="244" t="s">
        <v>196</v>
      </c>
      <c r="E654" s="245" t="s">
        <v>1349</v>
      </c>
      <c r="F654" s="246" t="s">
        <v>1350</v>
      </c>
      <c r="G654" s="247" t="s">
        <v>151</v>
      </c>
      <c r="H654" s="248">
        <v>318.44999999999999</v>
      </c>
      <c r="I654" s="249"/>
      <c r="J654" s="250">
        <f>ROUND(I654*H654,2)</f>
        <v>0</v>
      </c>
      <c r="K654" s="251"/>
      <c r="L654" s="252"/>
      <c r="M654" s="253" t="s">
        <v>1</v>
      </c>
      <c r="N654" s="254" t="s">
        <v>40</v>
      </c>
      <c r="O654" s="90"/>
      <c r="P654" s="228">
        <f>O654*H654</f>
        <v>0</v>
      </c>
      <c r="Q654" s="228">
        <v>0.00012</v>
      </c>
      <c r="R654" s="228">
        <f>Q654*H654</f>
        <v>0.038213999999999998</v>
      </c>
      <c r="S654" s="228">
        <v>0</v>
      </c>
      <c r="T654" s="229">
        <f>S654*H654</f>
        <v>0</v>
      </c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R654" s="230" t="s">
        <v>313</v>
      </c>
      <c r="AT654" s="230" t="s">
        <v>196</v>
      </c>
      <c r="AU654" s="230" t="s">
        <v>85</v>
      </c>
      <c r="AY654" s="16" t="s">
        <v>146</v>
      </c>
      <c r="BE654" s="231">
        <f>IF(N654="základní",J654,0)</f>
        <v>0</v>
      </c>
      <c r="BF654" s="231">
        <f>IF(N654="snížená",J654,0)</f>
        <v>0</v>
      </c>
      <c r="BG654" s="231">
        <f>IF(N654="zákl. přenesená",J654,0)</f>
        <v>0</v>
      </c>
      <c r="BH654" s="231">
        <f>IF(N654="sníž. přenesená",J654,0)</f>
        <v>0</v>
      </c>
      <c r="BI654" s="231">
        <f>IF(N654="nulová",J654,0)</f>
        <v>0</v>
      </c>
      <c r="BJ654" s="16" t="s">
        <v>83</v>
      </c>
      <c r="BK654" s="231">
        <f>ROUND(I654*H654,2)</f>
        <v>0</v>
      </c>
      <c r="BL654" s="16" t="s">
        <v>227</v>
      </c>
      <c r="BM654" s="230" t="s">
        <v>1351</v>
      </c>
    </row>
    <row r="655" s="13" customFormat="1">
      <c r="A655" s="13"/>
      <c r="B655" s="232"/>
      <c r="C655" s="233"/>
      <c r="D655" s="234" t="s">
        <v>154</v>
      </c>
      <c r="E655" s="233"/>
      <c r="F655" s="236" t="s">
        <v>1352</v>
      </c>
      <c r="G655" s="233"/>
      <c r="H655" s="237">
        <v>318.44999999999999</v>
      </c>
      <c r="I655" s="238"/>
      <c r="J655" s="233"/>
      <c r="K655" s="233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154</v>
      </c>
      <c r="AU655" s="243" t="s">
        <v>85</v>
      </c>
      <c r="AV655" s="13" t="s">
        <v>85</v>
      </c>
      <c r="AW655" s="13" t="s">
        <v>4</v>
      </c>
      <c r="AX655" s="13" t="s">
        <v>83</v>
      </c>
      <c r="AY655" s="243" t="s">
        <v>146</v>
      </c>
    </row>
    <row r="656" s="2" customFormat="1" ht="55.5" customHeight="1">
      <c r="A656" s="37"/>
      <c r="B656" s="38"/>
      <c r="C656" s="218" t="s">
        <v>1353</v>
      </c>
      <c r="D656" s="218" t="s">
        <v>148</v>
      </c>
      <c r="E656" s="219" t="s">
        <v>1354</v>
      </c>
      <c r="F656" s="220" t="s">
        <v>1355</v>
      </c>
      <c r="G656" s="221" t="s">
        <v>184</v>
      </c>
      <c r="H656" s="222">
        <v>0.091999999999999998</v>
      </c>
      <c r="I656" s="223"/>
      <c r="J656" s="224">
        <f>ROUND(I656*H656,2)</f>
        <v>0</v>
      </c>
      <c r="K656" s="225"/>
      <c r="L656" s="43"/>
      <c r="M656" s="226" t="s">
        <v>1</v>
      </c>
      <c r="N656" s="227" t="s">
        <v>40</v>
      </c>
      <c r="O656" s="90"/>
      <c r="P656" s="228">
        <f>O656*H656</f>
        <v>0</v>
      </c>
      <c r="Q656" s="228">
        <v>0</v>
      </c>
      <c r="R656" s="228">
        <f>Q656*H656</f>
        <v>0</v>
      </c>
      <c r="S656" s="228">
        <v>0</v>
      </c>
      <c r="T656" s="229">
        <f>S656*H656</f>
        <v>0</v>
      </c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R656" s="230" t="s">
        <v>227</v>
      </c>
      <c r="AT656" s="230" t="s">
        <v>148</v>
      </c>
      <c r="AU656" s="230" t="s">
        <v>85</v>
      </c>
      <c r="AY656" s="16" t="s">
        <v>146</v>
      </c>
      <c r="BE656" s="231">
        <f>IF(N656="základní",J656,0)</f>
        <v>0</v>
      </c>
      <c r="BF656" s="231">
        <f>IF(N656="snížená",J656,0)</f>
        <v>0</v>
      </c>
      <c r="BG656" s="231">
        <f>IF(N656="zákl. přenesená",J656,0)</f>
        <v>0</v>
      </c>
      <c r="BH656" s="231">
        <f>IF(N656="sníž. přenesená",J656,0)</f>
        <v>0</v>
      </c>
      <c r="BI656" s="231">
        <f>IF(N656="nulová",J656,0)</f>
        <v>0</v>
      </c>
      <c r="BJ656" s="16" t="s">
        <v>83</v>
      </c>
      <c r="BK656" s="231">
        <f>ROUND(I656*H656,2)</f>
        <v>0</v>
      </c>
      <c r="BL656" s="16" t="s">
        <v>227</v>
      </c>
      <c r="BM656" s="230" t="s">
        <v>1356</v>
      </c>
    </row>
    <row r="657" s="12" customFormat="1" ht="22.8" customHeight="1">
      <c r="A657" s="12"/>
      <c r="B657" s="202"/>
      <c r="C657" s="203"/>
      <c r="D657" s="204" t="s">
        <v>74</v>
      </c>
      <c r="E657" s="216" t="s">
        <v>1357</v>
      </c>
      <c r="F657" s="216" t="s">
        <v>1358</v>
      </c>
      <c r="G657" s="203"/>
      <c r="H657" s="203"/>
      <c r="I657" s="206"/>
      <c r="J657" s="217">
        <f>BK657</f>
        <v>0</v>
      </c>
      <c r="K657" s="203"/>
      <c r="L657" s="208"/>
      <c r="M657" s="209"/>
      <c r="N657" s="210"/>
      <c r="O657" s="210"/>
      <c r="P657" s="211">
        <f>SUM(P658:P714)</f>
        <v>0</v>
      </c>
      <c r="Q657" s="210"/>
      <c r="R657" s="211">
        <f>SUM(R658:R714)</f>
        <v>3.2358056999999998</v>
      </c>
      <c r="S657" s="210"/>
      <c r="T657" s="212">
        <f>SUM(T658:T714)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13" t="s">
        <v>85</v>
      </c>
      <c r="AT657" s="214" t="s">
        <v>74</v>
      </c>
      <c r="AU657" s="214" t="s">
        <v>83</v>
      </c>
      <c r="AY657" s="213" t="s">
        <v>146</v>
      </c>
      <c r="BK657" s="215">
        <f>SUM(BK658:BK714)</f>
        <v>0</v>
      </c>
    </row>
    <row r="658" s="2" customFormat="1" ht="33" customHeight="1">
      <c r="A658" s="37"/>
      <c r="B658" s="38"/>
      <c r="C658" s="218" t="s">
        <v>1359</v>
      </c>
      <c r="D658" s="218" t="s">
        <v>148</v>
      </c>
      <c r="E658" s="219" t="s">
        <v>1360</v>
      </c>
      <c r="F658" s="220" t="s">
        <v>1361</v>
      </c>
      <c r="G658" s="221" t="s">
        <v>151</v>
      </c>
      <c r="H658" s="222">
        <v>168.142</v>
      </c>
      <c r="I658" s="223"/>
      <c r="J658" s="224">
        <f>ROUND(I658*H658,2)</f>
        <v>0</v>
      </c>
      <c r="K658" s="225"/>
      <c r="L658" s="43"/>
      <c r="M658" s="226" t="s">
        <v>1</v>
      </c>
      <c r="N658" s="227" t="s">
        <v>40</v>
      </c>
      <c r="O658" s="90"/>
      <c r="P658" s="228">
        <f>O658*H658</f>
        <v>0</v>
      </c>
      <c r="Q658" s="228">
        <v>0</v>
      </c>
      <c r="R658" s="228">
        <f>Q658*H658</f>
        <v>0</v>
      </c>
      <c r="S658" s="228">
        <v>0</v>
      </c>
      <c r="T658" s="229">
        <f>S658*H658</f>
        <v>0</v>
      </c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R658" s="230" t="s">
        <v>227</v>
      </c>
      <c r="AT658" s="230" t="s">
        <v>148</v>
      </c>
      <c r="AU658" s="230" t="s">
        <v>85</v>
      </c>
      <c r="AY658" s="16" t="s">
        <v>146</v>
      </c>
      <c r="BE658" s="231">
        <f>IF(N658="základní",J658,0)</f>
        <v>0</v>
      </c>
      <c r="BF658" s="231">
        <f>IF(N658="snížená",J658,0)</f>
        <v>0</v>
      </c>
      <c r="BG658" s="231">
        <f>IF(N658="zákl. přenesená",J658,0)</f>
        <v>0</v>
      </c>
      <c r="BH658" s="231">
        <f>IF(N658="sníž. přenesená",J658,0)</f>
        <v>0</v>
      </c>
      <c r="BI658" s="231">
        <f>IF(N658="nulová",J658,0)</f>
        <v>0</v>
      </c>
      <c r="BJ658" s="16" t="s">
        <v>83</v>
      </c>
      <c r="BK658" s="231">
        <f>ROUND(I658*H658,2)</f>
        <v>0</v>
      </c>
      <c r="BL658" s="16" t="s">
        <v>227</v>
      </c>
      <c r="BM658" s="230" t="s">
        <v>1362</v>
      </c>
    </row>
    <row r="659" s="14" customFormat="1">
      <c r="A659" s="14"/>
      <c r="B659" s="255"/>
      <c r="C659" s="256"/>
      <c r="D659" s="234" t="s">
        <v>154</v>
      </c>
      <c r="E659" s="257" t="s">
        <v>1</v>
      </c>
      <c r="F659" s="258" t="s">
        <v>1363</v>
      </c>
      <c r="G659" s="256"/>
      <c r="H659" s="257" t="s">
        <v>1</v>
      </c>
      <c r="I659" s="259"/>
      <c r="J659" s="256"/>
      <c r="K659" s="256"/>
      <c r="L659" s="260"/>
      <c r="M659" s="261"/>
      <c r="N659" s="262"/>
      <c r="O659" s="262"/>
      <c r="P659" s="262"/>
      <c r="Q659" s="262"/>
      <c r="R659" s="262"/>
      <c r="S659" s="262"/>
      <c r="T659" s="26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4" t="s">
        <v>154</v>
      </c>
      <c r="AU659" s="264" t="s">
        <v>85</v>
      </c>
      <c r="AV659" s="14" t="s">
        <v>83</v>
      </c>
      <c r="AW659" s="14" t="s">
        <v>156</v>
      </c>
      <c r="AX659" s="14" t="s">
        <v>75</v>
      </c>
      <c r="AY659" s="264" t="s">
        <v>146</v>
      </c>
    </row>
    <row r="660" s="13" customFormat="1">
      <c r="A660" s="13"/>
      <c r="B660" s="232"/>
      <c r="C660" s="233"/>
      <c r="D660" s="234" t="s">
        <v>154</v>
      </c>
      <c r="E660" s="235" t="s">
        <v>1</v>
      </c>
      <c r="F660" s="236" t="s">
        <v>1364</v>
      </c>
      <c r="G660" s="233"/>
      <c r="H660" s="237">
        <v>50.921999999999997</v>
      </c>
      <c r="I660" s="238"/>
      <c r="J660" s="233"/>
      <c r="K660" s="233"/>
      <c r="L660" s="239"/>
      <c r="M660" s="240"/>
      <c r="N660" s="241"/>
      <c r="O660" s="241"/>
      <c r="P660" s="241"/>
      <c r="Q660" s="241"/>
      <c r="R660" s="241"/>
      <c r="S660" s="241"/>
      <c r="T660" s="24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3" t="s">
        <v>154</v>
      </c>
      <c r="AU660" s="243" t="s">
        <v>85</v>
      </c>
      <c r="AV660" s="13" t="s">
        <v>85</v>
      </c>
      <c r="AW660" s="13" t="s">
        <v>156</v>
      </c>
      <c r="AX660" s="13" t="s">
        <v>75</v>
      </c>
      <c r="AY660" s="243" t="s">
        <v>146</v>
      </c>
    </row>
    <row r="661" s="13" customFormat="1">
      <c r="A661" s="13"/>
      <c r="B661" s="232"/>
      <c r="C661" s="233"/>
      <c r="D661" s="234" t="s">
        <v>154</v>
      </c>
      <c r="E661" s="235" t="s">
        <v>1</v>
      </c>
      <c r="F661" s="236" t="s">
        <v>1365</v>
      </c>
      <c r="G661" s="233"/>
      <c r="H661" s="237">
        <v>124.05765</v>
      </c>
      <c r="I661" s="238"/>
      <c r="J661" s="233"/>
      <c r="K661" s="233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154</v>
      </c>
      <c r="AU661" s="243" t="s">
        <v>85</v>
      </c>
      <c r="AV661" s="13" t="s">
        <v>85</v>
      </c>
      <c r="AW661" s="13" t="s">
        <v>156</v>
      </c>
      <c r="AX661" s="13" t="s">
        <v>75</v>
      </c>
      <c r="AY661" s="243" t="s">
        <v>146</v>
      </c>
    </row>
    <row r="662" s="13" customFormat="1">
      <c r="A662" s="13"/>
      <c r="B662" s="232"/>
      <c r="C662" s="233"/>
      <c r="D662" s="234" t="s">
        <v>154</v>
      </c>
      <c r="E662" s="235" t="s">
        <v>1</v>
      </c>
      <c r="F662" s="236" t="s">
        <v>1366</v>
      </c>
      <c r="G662" s="233"/>
      <c r="H662" s="237">
        <v>-6.8375000000000004</v>
      </c>
      <c r="I662" s="238"/>
      <c r="J662" s="233"/>
      <c r="K662" s="233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154</v>
      </c>
      <c r="AU662" s="243" t="s">
        <v>85</v>
      </c>
      <c r="AV662" s="13" t="s">
        <v>85</v>
      </c>
      <c r="AW662" s="13" t="s">
        <v>156</v>
      </c>
      <c r="AX662" s="13" t="s">
        <v>75</v>
      </c>
      <c r="AY662" s="243" t="s">
        <v>146</v>
      </c>
    </row>
    <row r="663" s="2" customFormat="1" ht="24.15" customHeight="1">
      <c r="A663" s="37"/>
      <c r="B663" s="38"/>
      <c r="C663" s="244" t="s">
        <v>1367</v>
      </c>
      <c r="D663" s="244" t="s">
        <v>196</v>
      </c>
      <c r="E663" s="245" t="s">
        <v>1368</v>
      </c>
      <c r="F663" s="246" t="s">
        <v>1369</v>
      </c>
      <c r="G663" s="247" t="s">
        <v>151</v>
      </c>
      <c r="H663" s="248">
        <v>184.95599999999999</v>
      </c>
      <c r="I663" s="249"/>
      <c r="J663" s="250">
        <f>ROUND(I663*H663,2)</f>
        <v>0</v>
      </c>
      <c r="K663" s="251"/>
      <c r="L663" s="252"/>
      <c r="M663" s="253" t="s">
        <v>1</v>
      </c>
      <c r="N663" s="254" t="s">
        <v>40</v>
      </c>
      <c r="O663" s="90"/>
      <c r="P663" s="228">
        <f>O663*H663</f>
        <v>0</v>
      </c>
      <c r="Q663" s="228">
        <v>0.0094999999999999998</v>
      </c>
      <c r="R663" s="228">
        <f>Q663*H663</f>
        <v>1.7570819999999998</v>
      </c>
      <c r="S663" s="228">
        <v>0</v>
      </c>
      <c r="T663" s="229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230" t="s">
        <v>313</v>
      </c>
      <c r="AT663" s="230" t="s">
        <v>196</v>
      </c>
      <c r="AU663" s="230" t="s">
        <v>85</v>
      </c>
      <c r="AY663" s="16" t="s">
        <v>146</v>
      </c>
      <c r="BE663" s="231">
        <f>IF(N663="základní",J663,0)</f>
        <v>0</v>
      </c>
      <c r="BF663" s="231">
        <f>IF(N663="snížená",J663,0)</f>
        <v>0</v>
      </c>
      <c r="BG663" s="231">
        <f>IF(N663="zákl. přenesená",J663,0)</f>
        <v>0</v>
      </c>
      <c r="BH663" s="231">
        <f>IF(N663="sníž. přenesená",J663,0)</f>
        <v>0</v>
      </c>
      <c r="BI663" s="231">
        <f>IF(N663="nulová",J663,0)</f>
        <v>0</v>
      </c>
      <c r="BJ663" s="16" t="s">
        <v>83</v>
      </c>
      <c r="BK663" s="231">
        <f>ROUND(I663*H663,2)</f>
        <v>0</v>
      </c>
      <c r="BL663" s="16" t="s">
        <v>227</v>
      </c>
      <c r="BM663" s="230" t="s">
        <v>1370</v>
      </c>
    </row>
    <row r="664" s="13" customFormat="1">
      <c r="A664" s="13"/>
      <c r="B664" s="232"/>
      <c r="C664" s="233"/>
      <c r="D664" s="234" t="s">
        <v>154</v>
      </c>
      <c r="E664" s="233"/>
      <c r="F664" s="236" t="s">
        <v>1371</v>
      </c>
      <c r="G664" s="233"/>
      <c r="H664" s="237">
        <v>184.95599999999999</v>
      </c>
      <c r="I664" s="238"/>
      <c r="J664" s="233"/>
      <c r="K664" s="233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154</v>
      </c>
      <c r="AU664" s="243" t="s">
        <v>85</v>
      </c>
      <c r="AV664" s="13" t="s">
        <v>85</v>
      </c>
      <c r="AW664" s="13" t="s">
        <v>4</v>
      </c>
      <c r="AX664" s="13" t="s">
        <v>83</v>
      </c>
      <c r="AY664" s="243" t="s">
        <v>146</v>
      </c>
    </row>
    <row r="665" s="2" customFormat="1" ht="16.5" customHeight="1">
      <c r="A665" s="37"/>
      <c r="B665" s="38"/>
      <c r="C665" s="218" t="s">
        <v>1372</v>
      </c>
      <c r="D665" s="218" t="s">
        <v>148</v>
      </c>
      <c r="E665" s="219" t="s">
        <v>1373</v>
      </c>
      <c r="F665" s="220" t="s">
        <v>1374</v>
      </c>
      <c r="G665" s="221" t="s">
        <v>295</v>
      </c>
      <c r="H665" s="222">
        <v>280.23700000000002</v>
      </c>
      <c r="I665" s="223"/>
      <c r="J665" s="224">
        <f>ROUND(I665*H665,2)</f>
        <v>0</v>
      </c>
      <c r="K665" s="225"/>
      <c r="L665" s="43"/>
      <c r="M665" s="226" t="s">
        <v>1</v>
      </c>
      <c r="N665" s="227" t="s">
        <v>40</v>
      </c>
      <c r="O665" s="90"/>
      <c r="P665" s="228">
        <f>O665*H665</f>
        <v>0</v>
      </c>
      <c r="Q665" s="228">
        <v>0</v>
      </c>
      <c r="R665" s="228">
        <f>Q665*H665</f>
        <v>0</v>
      </c>
      <c r="S665" s="228">
        <v>0</v>
      </c>
      <c r="T665" s="229">
        <f>S665*H665</f>
        <v>0</v>
      </c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R665" s="230" t="s">
        <v>227</v>
      </c>
      <c r="AT665" s="230" t="s">
        <v>148</v>
      </c>
      <c r="AU665" s="230" t="s">
        <v>85</v>
      </c>
      <c r="AY665" s="16" t="s">
        <v>146</v>
      </c>
      <c r="BE665" s="231">
        <f>IF(N665="základní",J665,0)</f>
        <v>0</v>
      </c>
      <c r="BF665" s="231">
        <f>IF(N665="snížená",J665,0)</f>
        <v>0</v>
      </c>
      <c r="BG665" s="231">
        <f>IF(N665="zákl. přenesená",J665,0)</f>
        <v>0</v>
      </c>
      <c r="BH665" s="231">
        <f>IF(N665="sníž. přenesená",J665,0)</f>
        <v>0</v>
      </c>
      <c r="BI665" s="231">
        <f>IF(N665="nulová",J665,0)</f>
        <v>0</v>
      </c>
      <c r="BJ665" s="16" t="s">
        <v>83</v>
      </c>
      <c r="BK665" s="231">
        <f>ROUND(I665*H665,2)</f>
        <v>0</v>
      </c>
      <c r="BL665" s="16" t="s">
        <v>227</v>
      </c>
      <c r="BM665" s="230" t="s">
        <v>1375</v>
      </c>
    </row>
    <row r="666" s="13" customFormat="1">
      <c r="A666" s="13"/>
      <c r="B666" s="232"/>
      <c r="C666" s="233"/>
      <c r="D666" s="234" t="s">
        <v>154</v>
      </c>
      <c r="E666" s="235" t="s">
        <v>1</v>
      </c>
      <c r="F666" s="236" t="s">
        <v>1376</v>
      </c>
      <c r="G666" s="233"/>
      <c r="H666" s="237">
        <v>280.23666666666702</v>
      </c>
      <c r="I666" s="238"/>
      <c r="J666" s="233"/>
      <c r="K666" s="233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154</v>
      </c>
      <c r="AU666" s="243" t="s">
        <v>85</v>
      </c>
      <c r="AV666" s="13" t="s">
        <v>85</v>
      </c>
      <c r="AW666" s="13" t="s">
        <v>156</v>
      </c>
      <c r="AX666" s="13" t="s">
        <v>75</v>
      </c>
      <c r="AY666" s="243" t="s">
        <v>146</v>
      </c>
    </row>
    <row r="667" s="2" customFormat="1" ht="16.5" customHeight="1">
      <c r="A667" s="37"/>
      <c r="B667" s="38"/>
      <c r="C667" s="244" t="s">
        <v>1377</v>
      </c>
      <c r="D667" s="244" t="s">
        <v>196</v>
      </c>
      <c r="E667" s="245" t="s">
        <v>1029</v>
      </c>
      <c r="F667" s="246" t="s">
        <v>1030</v>
      </c>
      <c r="G667" s="247" t="s">
        <v>159</v>
      </c>
      <c r="H667" s="248">
        <v>0.46200000000000002</v>
      </c>
      <c r="I667" s="249"/>
      <c r="J667" s="250">
        <f>ROUND(I667*H667,2)</f>
        <v>0</v>
      </c>
      <c r="K667" s="251"/>
      <c r="L667" s="252"/>
      <c r="M667" s="253" t="s">
        <v>1</v>
      </c>
      <c r="N667" s="254" t="s">
        <v>40</v>
      </c>
      <c r="O667" s="90"/>
      <c r="P667" s="228">
        <f>O667*H667</f>
        <v>0</v>
      </c>
      <c r="Q667" s="228">
        <v>0.55000000000000004</v>
      </c>
      <c r="R667" s="228">
        <f>Q667*H667</f>
        <v>0.25410000000000005</v>
      </c>
      <c r="S667" s="228">
        <v>0</v>
      </c>
      <c r="T667" s="229">
        <f>S667*H667</f>
        <v>0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R667" s="230" t="s">
        <v>313</v>
      </c>
      <c r="AT667" s="230" t="s">
        <v>196</v>
      </c>
      <c r="AU667" s="230" t="s">
        <v>85</v>
      </c>
      <c r="AY667" s="16" t="s">
        <v>146</v>
      </c>
      <c r="BE667" s="231">
        <f>IF(N667="základní",J667,0)</f>
        <v>0</v>
      </c>
      <c r="BF667" s="231">
        <f>IF(N667="snížená",J667,0)</f>
        <v>0</v>
      </c>
      <c r="BG667" s="231">
        <f>IF(N667="zákl. přenesená",J667,0)</f>
        <v>0</v>
      </c>
      <c r="BH667" s="231">
        <f>IF(N667="sníž. přenesená",J667,0)</f>
        <v>0</v>
      </c>
      <c r="BI667" s="231">
        <f>IF(N667="nulová",J667,0)</f>
        <v>0</v>
      </c>
      <c r="BJ667" s="16" t="s">
        <v>83</v>
      </c>
      <c r="BK667" s="231">
        <f>ROUND(I667*H667,2)</f>
        <v>0</v>
      </c>
      <c r="BL667" s="16" t="s">
        <v>227</v>
      </c>
      <c r="BM667" s="230" t="s">
        <v>1378</v>
      </c>
    </row>
    <row r="668" s="13" customFormat="1">
      <c r="A668" s="13"/>
      <c r="B668" s="232"/>
      <c r="C668" s="233"/>
      <c r="D668" s="234" t="s">
        <v>154</v>
      </c>
      <c r="E668" s="235" t="s">
        <v>1</v>
      </c>
      <c r="F668" s="236" t="s">
        <v>1379</v>
      </c>
      <c r="G668" s="233"/>
      <c r="H668" s="237">
        <v>0.42035549999999999</v>
      </c>
      <c r="I668" s="238"/>
      <c r="J668" s="233"/>
      <c r="K668" s="233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154</v>
      </c>
      <c r="AU668" s="243" t="s">
        <v>85</v>
      </c>
      <c r="AV668" s="13" t="s">
        <v>85</v>
      </c>
      <c r="AW668" s="13" t="s">
        <v>156</v>
      </c>
      <c r="AX668" s="13" t="s">
        <v>83</v>
      </c>
      <c r="AY668" s="243" t="s">
        <v>146</v>
      </c>
    </row>
    <row r="669" s="13" customFormat="1">
      <c r="A669" s="13"/>
      <c r="B669" s="232"/>
      <c r="C669" s="233"/>
      <c r="D669" s="234" t="s">
        <v>154</v>
      </c>
      <c r="E669" s="233"/>
      <c r="F669" s="236" t="s">
        <v>1380</v>
      </c>
      <c r="G669" s="233"/>
      <c r="H669" s="237">
        <v>0.46200000000000002</v>
      </c>
      <c r="I669" s="238"/>
      <c r="J669" s="233"/>
      <c r="K669" s="233"/>
      <c r="L669" s="239"/>
      <c r="M669" s="240"/>
      <c r="N669" s="241"/>
      <c r="O669" s="241"/>
      <c r="P669" s="241"/>
      <c r="Q669" s="241"/>
      <c r="R669" s="241"/>
      <c r="S669" s="241"/>
      <c r="T669" s="24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3" t="s">
        <v>154</v>
      </c>
      <c r="AU669" s="243" t="s">
        <v>85</v>
      </c>
      <c r="AV669" s="13" t="s">
        <v>85</v>
      </c>
      <c r="AW669" s="13" t="s">
        <v>4</v>
      </c>
      <c r="AX669" s="13" t="s">
        <v>83</v>
      </c>
      <c r="AY669" s="243" t="s">
        <v>146</v>
      </c>
    </row>
    <row r="670" s="2" customFormat="1" ht="24.15" customHeight="1">
      <c r="A670" s="37"/>
      <c r="B670" s="38"/>
      <c r="C670" s="218" t="s">
        <v>1381</v>
      </c>
      <c r="D670" s="218" t="s">
        <v>148</v>
      </c>
      <c r="E670" s="219" t="s">
        <v>1382</v>
      </c>
      <c r="F670" s="220" t="s">
        <v>1383</v>
      </c>
      <c r="G670" s="221" t="s">
        <v>295</v>
      </c>
      <c r="H670" s="222">
        <v>98.640000000000001</v>
      </c>
      <c r="I670" s="223"/>
      <c r="J670" s="224">
        <f>ROUND(I670*H670,2)</f>
        <v>0</v>
      </c>
      <c r="K670" s="225"/>
      <c r="L670" s="43"/>
      <c r="M670" s="226" t="s">
        <v>1</v>
      </c>
      <c r="N670" s="227" t="s">
        <v>40</v>
      </c>
      <c r="O670" s="90"/>
      <c r="P670" s="228">
        <f>O670*H670</f>
        <v>0</v>
      </c>
      <c r="Q670" s="228">
        <v>0</v>
      </c>
      <c r="R670" s="228">
        <f>Q670*H670</f>
        <v>0</v>
      </c>
      <c r="S670" s="228">
        <v>0</v>
      </c>
      <c r="T670" s="229">
        <f>S670*H670</f>
        <v>0</v>
      </c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R670" s="230" t="s">
        <v>227</v>
      </c>
      <c r="AT670" s="230" t="s">
        <v>148</v>
      </c>
      <c r="AU670" s="230" t="s">
        <v>85</v>
      </c>
      <c r="AY670" s="16" t="s">
        <v>146</v>
      </c>
      <c r="BE670" s="231">
        <f>IF(N670="základní",J670,0)</f>
        <v>0</v>
      </c>
      <c r="BF670" s="231">
        <f>IF(N670="snížená",J670,0)</f>
        <v>0</v>
      </c>
      <c r="BG670" s="231">
        <f>IF(N670="zákl. přenesená",J670,0)</f>
        <v>0</v>
      </c>
      <c r="BH670" s="231">
        <f>IF(N670="sníž. přenesená",J670,0)</f>
        <v>0</v>
      </c>
      <c r="BI670" s="231">
        <f>IF(N670="nulová",J670,0)</f>
        <v>0</v>
      </c>
      <c r="BJ670" s="16" t="s">
        <v>83</v>
      </c>
      <c r="BK670" s="231">
        <f>ROUND(I670*H670,2)</f>
        <v>0</v>
      </c>
      <c r="BL670" s="16" t="s">
        <v>227</v>
      </c>
      <c r="BM670" s="230" t="s">
        <v>1384</v>
      </c>
    </row>
    <row r="671" s="13" customFormat="1">
      <c r="A671" s="13"/>
      <c r="B671" s="232"/>
      <c r="C671" s="233"/>
      <c r="D671" s="234" t="s">
        <v>154</v>
      </c>
      <c r="E671" s="235" t="s">
        <v>1</v>
      </c>
      <c r="F671" s="236" t="s">
        <v>1385</v>
      </c>
      <c r="G671" s="233"/>
      <c r="H671" s="237">
        <v>84.590000000000003</v>
      </c>
      <c r="I671" s="238"/>
      <c r="J671" s="233"/>
      <c r="K671" s="233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154</v>
      </c>
      <c r="AU671" s="243" t="s">
        <v>85</v>
      </c>
      <c r="AV671" s="13" t="s">
        <v>85</v>
      </c>
      <c r="AW671" s="13" t="s">
        <v>156</v>
      </c>
      <c r="AX671" s="13" t="s">
        <v>75</v>
      </c>
      <c r="AY671" s="243" t="s">
        <v>146</v>
      </c>
    </row>
    <row r="672" s="13" customFormat="1">
      <c r="A672" s="13"/>
      <c r="B672" s="232"/>
      <c r="C672" s="233"/>
      <c r="D672" s="234" t="s">
        <v>154</v>
      </c>
      <c r="E672" s="235" t="s">
        <v>1</v>
      </c>
      <c r="F672" s="236" t="s">
        <v>1386</v>
      </c>
      <c r="G672" s="233"/>
      <c r="H672" s="237">
        <v>14.050000000000001</v>
      </c>
      <c r="I672" s="238"/>
      <c r="J672" s="233"/>
      <c r="K672" s="233"/>
      <c r="L672" s="239"/>
      <c r="M672" s="240"/>
      <c r="N672" s="241"/>
      <c r="O672" s="241"/>
      <c r="P672" s="241"/>
      <c r="Q672" s="241"/>
      <c r="R672" s="241"/>
      <c r="S672" s="241"/>
      <c r="T672" s="24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3" t="s">
        <v>154</v>
      </c>
      <c r="AU672" s="243" t="s">
        <v>85</v>
      </c>
      <c r="AV672" s="13" t="s">
        <v>85</v>
      </c>
      <c r="AW672" s="13" t="s">
        <v>156</v>
      </c>
      <c r="AX672" s="13" t="s">
        <v>75</v>
      </c>
      <c r="AY672" s="243" t="s">
        <v>146</v>
      </c>
    </row>
    <row r="673" s="2" customFormat="1" ht="16.5" customHeight="1">
      <c r="A673" s="37"/>
      <c r="B673" s="38"/>
      <c r="C673" s="244" t="s">
        <v>1387</v>
      </c>
      <c r="D673" s="244" t="s">
        <v>196</v>
      </c>
      <c r="E673" s="245" t="s">
        <v>1388</v>
      </c>
      <c r="F673" s="246" t="s">
        <v>1389</v>
      </c>
      <c r="G673" s="247" t="s">
        <v>295</v>
      </c>
      <c r="H673" s="248">
        <v>108.50400000000001</v>
      </c>
      <c r="I673" s="249"/>
      <c r="J673" s="250">
        <f>ROUND(I673*H673,2)</f>
        <v>0</v>
      </c>
      <c r="K673" s="251"/>
      <c r="L673" s="252"/>
      <c r="M673" s="253" t="s">
        <v>1</v>
      </c>
      <c r="N673" s="254" t="s">
        <v>40</v>
      </c>
      <c r="O673" s="90"/>
      <c r="P673" s="228">
        <f>O673*H673</f>
        <v>0</v>
      </c>
      <c r="Q673" s="228">
        <v>0.00020000000000000001</v>
      </c>
      <c r="R673" s="228">
        <f>Q673*H673</f>
        <v>0.021700800000000003</v>
      </c>
      <c r="S673" s="228">
        <v>0</v>
      </c>
      <c r="T673" s="229">
        <f>S673*H673</f>
        <v>0</v>
      </c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R673" s="230" t="s">
        <v>313</v>
      </c>
      <c r="AT673" s="230" t="s">
        <v>196</v>
      </c>
      <c r="AU673" s="230" t="s">
        <v>85</v>
      </c>
      <c r="AY673" s="16" t="s">
        <v>146</v>
      </c>
      <c r="BE673" s="231">
        <f>IF(N673="základní",J673,0)</f>
        <v>0</v>
      </c>
      <c r="BF673" s="231">
        <f>IF(N673="snížená",J673,0)</f>
        <v>0</v>
      </c>
      <c r="BG673" s="231">
        <f>IF(N673="zákl. přenesená",J673,0)</f>
        <v>0</v>
      </c>
      <c r="BH673" s="231">
        <f>IF(N673="sníž. přenesená",J673,0)</f>
        <v>0</v>
      </c>
      <c r="BI673" s="231">
        <f>IF(N673="nulová",J673,0)</f>
        <v>0</v>
      </c>
      <c r="BJ673" s="16" t="s">
        <v>83</v>
      </c>
      <c r="BK673" s="231">
        <f>ROUND(I673*H673,2)</f>
        <v>0</v>
      </c>
      <c r="BL673" s="16" t="s">
        <v>227</v>
      </c>
      <c r="BM673" s="230" t="s">
        <v>1390</v>
      </c>
    </row>
    <row r="674" s="13" customFormat="1">
      <c r="A674" s="13"/>
      <c r="B674" s="232"/>
      <c r="C674" s="233"/>
      <c r="D674" s="234" t="s">
        <v>154</v>
      </c>
      <c r="E674" s="233"/>
      <c r="F674" s="236" t="s">
        <v>1391</v>
      </c>
      <c r="G674" s="233"/>
      <c r="H674" s="237">
        <v>108.50400000000001</v>
      </c>
      <c r="I674" s="238"/>
      <c r="J674" s="233"/>
      <c r="K674" s="233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154</v>
      </c>
      <c r="AU674" s="243" t="s">
        <v>85</v>
      </c>
      <c r="AV674" s="13" t="s">
        <v>85</v>
      </c>
      <c r="AW674" s="13" t="s">
        <v>4</v>
      </c>
      <c r="AX674" s="13" t="s">
        <v>83</v>
      </c>
      <c r="AY674" s="243" t="s">
        <v>146</v>
      </c>
    </row>
    <row r="675" s="2" customFormat="1" ht="24.15" customHeight="1">
      <c r="A675" s="37"/>
      <c r="B675" s="38"/>
      <c r="C675" s="218" t="s">
        <v>1392</v>
      </c>
      <c r="D675" s="218" t="s">
        <v>148</v>
      </c>
      <c r="E675" s="219" t="s">
        <v>1393</v>
      </c>
      <c r="F675" s="220" t="s">
        <v>1394</v>
      </c>
      <c r="G675" s="221" t="s">
        <v>151</v>
      </c>
      <c r="H675" s="222">
        <v>1.6859999999999999</v>
      </c>
      <c r="I675" s="223"/>
      <c r="J675" s="224">
        <f>ROUND(I675*H675,2)</f>
        <v>0</v>
      </c>
      <c r="K675" s="225"/>
      <c r="L675" s="43"/>
      <c r="M675" s="226" t="s">
        <v>1</v>
      </c>
      <c r="N675" s="227" t="s">
        <v>40</v>
      </c>
      <c r="O675" s="90"/>
      <c r="P675" s="228">
        <f>O675*H675</f>
        <v>0</v>
      </c>
      <c r="Q675" s="228">
        <v>0</v>
      </c>
      <c r="R675" s="228">
        <f>Q675*H675</f>
        <v>0</v>
      </c>
      <c r="S675" s="228">
        <v>0</v>
      </c>
      <c r="T675" s="229">
        <f>S675*H675</f>
        <v>0</v>
      </c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R675" s="230" t="s">
        <v>227</v>
      </c>
      <c r="AT675" s="230" t="s">
        <v>148</v>
      </c>
      <c r="AU675" s="230" t="s">
        <v>85</v>
      </c>
      <c r="AY675" s="16" t="s">
        <v>146</v>
      </c>
      <c r="BE675" s="231">
        <f>IF(N675="základní",J675,0)</f>
        <v>0</v>
      </c>
      <c r="BF675" s="231">
        <f>IF(N675="snížená",J675,0)</f>
        <v>0</v>
      </c>
      <c r="BG675" s="231">
        <f>IF(N675="zákl. přenesená",J675,0)</f>
        <v>0</v>
      </c>
      <c r="BH675" s="231">
        <f>IF(N675="sníž. přenesená",J675,0)</f>
        <v>0</v>
      </c>
      <c r="BI675" s="231">
        <f>IF(N675="nulová",J675,0)</f>
        <v>0</v>
      </c>
      <c r="BJ675" s="16" t="s">
        <v>83</v>
      </c>
      <c r="BK675" s="231">
        <f>ROUND(I675*H675,2)</f>
        <v>0</v>
      </c>
      <c r="BL675" s="16" t="s">
        <v>227</v>
      </c>
      <c r="BM675" s="230" t="s">
        <v>1395</v>
      </c>
    </row>
    <row r="676" s="13" customFormat="1">
      <c r="A676" s="13"/>
      <c r="B676" s="232"/>
      <c r="C676" s="233"/>
      <c r="D676" s="234" t="s">
        <v>154</v>
      </c>
      <c r="E676" s="235" t="s">
        <v>1</v>
      </c>
      <c r="F676" s="236" t="s">
        <v>1396</v>
      </c>
      <c r="G676" s="233"/>
      <c r="H676" s="237">
        <v>1.6859999999999999</v>
      </c>
      <c r="I676" s="238"/>
      <c r="J676" s="233"/>
      <c r="K676" s="233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154</v>
      </c>
      <c r="AU676" s="243" t="s">
        <v>85</v>
      </c>
      <c r="AV676" s="13" t="s">
        <v>85</v>
      </c>
      <c r="AW676" s="13" t="s">
        <v>156</v>
      </c>
      <c r="AX676" s="13" t="s">
        <v>75</v>
      </c>
      <c r="AY676" s="243" t="s">
        <v>146</v>
      </c>
    </row>
    <row r="677" s="2" customFormat="1" ht="24.15" customHeight="1">
      <c r="A677" s="37"/>
      <c r="B677" s="38"/>
      <c r="C677" s="244" t="s">
        <v>1397</v>
      </c>
      <c r="D677" s="244" t="s">
        <v>196</v>
      </c>
      <c r="E677" s="245" t="s">
        <v>1368</v>
      </c>
      <c r="F677" s="246" t="s">
        <v>1369</v>
      </c>
      <c r="G677" s="247" t="s">
        <v>151</v>
      </c>
      <c r="H677" s="248">
        <v>1.855</v>
      </c>
      <c r="I677" s="249"/>
      <c r="J677" s="250">
        <f>ROUND(I677*H677,2)</f>
        <v>0</v>
      </c>
      <c r="K677" s="251"/>
      <c r="L677" s="252"/>
      <c r="M677" s="253" t="s">
        <v>1</v>
      </c>
      <c r="N677" s="254" t="s">
        <v>40</v>
      </c>
      <c r="O677" s="90"/>
      <c r="P677" s="228">
        <f>O677*H677</f>
        <v>0</v>
      </c>
      <c r="Q677" s="228">
        <v>0.0094999999999999998</v>
      </c>
      <c r="R677" s="228">
        <f>Q677*H677</f>
        <v>0.017622499999999999</v>
      </c>
      <c r="S677" s="228">
        <v>0</v>
      </c>
      <c r="T677" s="229">
        <f>S677*H677</f>
        <v>0</v>
      </c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R677" s="230" t="s">
        <v>313</v>
      </c>
      <c r="AT677" s="230" t="s">
        <v>196</v>
      </c>
      <c r="AU677" s="230" t="s">
        <v>85</v>
      </c>
      <c r="AY677" s="16" t="s">
        <v>146</v>
      </c>
      <c r="BE677" s="231">
        <f>IF(N677="základní",J677,0)</f>
        <v>0</v>
      </c>
      <c r="BF677" s="231">
        <f>IF(N677="snížená",J677,0)</f>
        <v>0</v>
      </c>
      <c r="BG677" s="231">
        <f>IF(N677="zákl. přenesená",J677,0)</f>
        <v>0</v>
      </c>
      <c r="BH677" s="231">
        <f>IF(N677="sníž. přenesená",J677,0)</f>
        <v>0</v>
      </c>
      <c r="BI677" s="231">
        <f>IF(N677="nulová",J677,0)</f>
        <v>0</v>
      </c>
      <c r="BJ677" s="16" t="s">
        <v>83</v>
      </c>
      <c r="BK677" s="231">
        <f>ROUND(I677*H677,2)</f>
        <v>0</v>
      </c>
      <c r="BL677" s="16" t="s">
        <v>227</v>
      </c>
      <c r="BM677" s="230" t="s">
        <v>1398</v>
      </c>
    </row>
    <row r="678" s="13" customFormat="1">
      <c r="A678" s="13"/>
      <c r="B678" s="232"/>
      <c r="C678" s="233"/>
      <c r="D678" s="234" t="s">
        <v>154</v>
      </c>
      <c r="E678" s="233"/>
      <c r="F678" s="236" t="s">
        <v>1399</v>
      </c>
      <c r="G678" s="233"/>
      <c r="H678" s="237">
        <v>1.855</v>
      </c>
      <c r="I678" s="238"/>
      <c r="J678" s="233"/>
      <c r="K678" s="233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154</v>
      </c>
      <c r="AU678" s="243" t="s">
        <v>85</v>
      </c>
      <c r="AV678" s="13" t="s">
        <v>85</v>
      </c>
      <c r="AW678" s="13" t="s">
        <v>4</v>
      </c>
      <c r="AX678" s="13" t="s">
        <v>83</v>
      </c>
      <c r="AY678" s="243" t="s">
        <v>146</v>
      </c>
    </row>
    <row r="679" s="2" customFormat="1" ht="33" customHeight="1">
      <c r="A679" s="37"/>
      <c r="B679" s="38"/>
      <c r="C679" s="218" t="s">
        <v>1400</v>
      </c>
      <c r="D679" s="218" t="s">
        <v>148</v>
      </c>
      <c r="E679" s="219" t="s">
        <v>1401</v>
      </c>
      <c r="F679" s="220" t="s">
        <v>1402</v>
      </c>
      <c r="G679" s="221" t="s">
        <v>151</v>
      </c>
      <c r="H679" s="222">
        <v>1.75</v>
      </c>
      <c r="I679" s="223"/>
      <c r="J679" s="224">
        <f>ROUND(I679*H679,2)</f>
        <v>0</v>
      </c>
      <c r="K679" s="225"/>
      <c r="L679" s="43"/>
      <c r="M679" s="226" t="s">
        <v>1</v>
      </c>
      <c r="N679" s="227" t="s">
        <v>40</v>
      </c>
      <c r="O679" s="90"/>
      <c r="P679" s="228">
        <f>O679*H679</f>
        <v>0</v>
      </c>
      <c r="Q679" s="228">
        <v>0.00025999999999999998</v>
      </c>
      <c r="R679" s="228">
        <f>Q679*H679</f>
        <v>0.00045499999999999995</v>
      </c>
      <c r="S679" s="228">
        <v>0</v>
      </c>
      <c r="T679" s="229">
        <f>S679*H679</f>
        <v>0</v>
      </c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R679" s="230" t="s">
        <v>227</v>
      </c>
      <c r="AT679" s="230" t="s">
        <v>148</v>
      </c>
      <c r="AU679" s="230" t="s">
        <v>85</v>
      </c>
      <c r="AY679" s="16" t="s">
        <v>146</v>
      </c>
      <c r="BE679" s="231">
        <f>IF(N679="základní",J679,0)</f>
        <v>0</v>
      </c>
      <c r="BF679" s="231">
        <f>IF(N679="snížená",J679,0)</f>
        <v>0</v>
      </c>
      <c r="BG679" s="231">
        <f>IF(N679="zákl. přenesená",J679,0)</f>
        <v>0</v>
      </c>
      <c r="BH679" s="231">
        <f>IF(N679="sníž. přenesená",J679,0)</f>
        <v>0</v>
      </c>
      <c r="BI679" s="231">
        <f>IF(N679="nulová",J679,0)</f>
        <v>0</v>
      </c>
      <c r="BJ679" s="16" t="s">
        <v>83</v>
      </c>
      <c r="BK679" s="231">
        <f>ROUND(I679*H679,2)</f>
        <v>0</v>
      </c>
      <c r="BL679" s="16" t="s">
        <v>227</v>
      </c>
      <c r="BM679" s="230" t="s">
        <v>1403</v>
      </c>
    </row>
    <row r="680" s="13" customFormat="1">
      <c r="A680" s="13"/>
      <c r="B680" s="232"/>
      <c r="C680" s="233"/>
      <c r="D680" s="234" t="s">
        <v>154</v>
      </c>
      <c r="E680" s="235" t="s">
        <v>1</v>
      </c>
      <c r="F680" s="236" t="s">
        <v>1404</v>
      </c>
      <c r="G680" s="233"/>
      <c r="H680" s="237">
        <v>1.75</v>
      </c>
      <c r="I680" s="238"/>
      <c r="J680" s="233"/>
      <c r="K680" s="233"/>
      <c r="L680" s="239"/>
      <c r="M680" s="240"/>
      <c r="N680" s="241"/>
      <c r="O680" s="241"/>
      <c r="P680" s="241"/>
      <c r="Q680" s="241"/>
      <c r="R680" s="241"/>
      <c r="S680" s="241"/>
      <c r="T680" s="24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3" t="s">
        <v>154</v>
      </c>
      <c r="AU680" s="243" t="s">
        <v>85</v>
      </c>
      <c r="AV680" s="13" t="s">
        <v>85</v>
      </c>
      <c r="AW680" s="13" t="s">
        <v>156</v>
      </c>
      <c r="AX680" s="13" t="s">
        <v>75</v>
      </c>
      <c r="AY680" s="243" t="s">
        <v>146</v>
      </c>
    </row>
    <row r="681" s="2" customFormat="1" ht="24.15" customHeight="1">
      <c r="A681" s="37"/>
      <c r="B681" s="38"/>
      <c r="C681" s="244" t="s">
        <v>1405</v>
      </c>
      <c r="D681" s="244" t="s">
        <v>196</v>
      </c>
      <c r="E681" s="245" t="s">
        <v>1406</v>
      </c>
      <c r="F681" s="246" t="s">
        <v>1407</v>
      </c>
      <c r="G681" s="247" t="s">
        <v>151</v>
      </c>
      <c r="H681" s="248">
        <v>2.25</v>
      </c>
      <c r="I681" s="249"/>
      <c r="J681" s="250">
        <f>ROUND(I681*H681,2)</f>
        <v>0</v>
      </c>
      <c r="K681" s="251"/>
      <c r="L681" s="252"/>
      <c r="M681" s="253" t="s">
        <v>1</v>
      </c>
      <c r="N681" s="254" t="s">
        <v>40</v>
      </c>
      <c r="O681" s="90"/>
      <c r="P681" s="228">
        <f>O681*H681</f>
        <v>0</v>
      </c>
      <c r="Q681" s="228">
        <v>0.036110000000000003</v>
      </c>
      <c r="R681" s="228">
        <f>Q681*H681</f>
        <v>0.0812475</v>
      </c>
      <c r="S681" s="228">
        <v>0</v>
      </c>
      <c r="T681" s="229">
        <f>S681*H681</f>
        <v>0</v>
      </c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R681" s="230" t="s">
        <v>313</v>
      </c>
      <c r="AT681" s="230" t="s">
        <v>196</v>
      </c>
      <c r="AU681" s="230" t="s">
        <v>85</v>
      </c>
      <c r="AY681" s="16" t="s">
        <v>146</v>
      </c>
      <c r="BE681" s="231">
        <f>IF(N681="základní",J681,0)</f>
        <v>0</v>
      </c>
      <c r="BF681" s="231">
        <f>IF(N681="snížená",J681,0)</f>
        <v>0</v>
      </c>
      <c r="BG681" s="231">
        <f>IF(N681="zákl. přenesená",J681,0)</f>
        <v>0</v>
      </c>
      <c r="BH681" s="231">
        <f>IF(N681="sníž. přenesená",J681,0)</f>
        <v>0</v>
      </c>
      <c r="BI681" s="231">
        <f>IF(N681="nulová",J681,0)</f>
        <v>0</v>
      </c>
      <c r="BJ681" s="16" t="s">
        <v>83</v>
      </c>
      <c r="BK681" s="231">
        <f>ROUND(I681*H681,2)</f>
        <v>0</v>
      </c>
      <c r="BL681" s="16" t="s">
        <v>227</v>
      </c>
      <c r="BM681" s="230" t="s">
        <v>1408</v>
      </c>
    </row>
    <row r="682" s="2" customFormat="1" ht="33" customHeight="1">
      <c r="A682" s="37"/>
      <c r="B682" s="38"/>
      <c r="C682" s="218" t="s">
        <v>1409</v>
      </c>
      <c r="D682" s="218" t="s">
        <v>148</v>
      </c>
      <c r="E682" s="219" t="s">
        <v>1410</v>
      </c>
      <c r="F682" s="220" t="s">
        <v>1411</v>
      </c>
      <c r="G682" s="221" t="s">
        <v>151</v>
      </c>
      <c r="H682" s="222">
        <v>12.5</v>
      </c>
      <c r="I682" s="223"/>
      <c r="J682" s="224">
        <f>ROUND(I682*H682,2)</f>
        <v>0</v>
      </c>
      <c r="K682" s="225"/>
      <c r="L682" s="43"/>
      <c r="M682" s="226" t="s">
        <v>1</v>
      </c>
      <c r="N682" s="227" t="s">
        <v>40</v>
      </c>
      <c r="O682" s="90"/>
      <c r="P682" s="228">
        <f>O682*H682</f>
        <v>0</v>
      </c>
      <c r="Q682" s="228">
        <v>0.00027</v>
      </c>
      <c r="R682" s="228">
        <f>Q682*H682</f>
        <v>0.003375</v>
      </c>
      <c r="S682" s="228">
        <v>0</v>
      </c>
      <c r="T682" s="229">
        <f>S682*H682</f>
        <v>0</v>
      </c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R682" s="230" t="s">
        <v>227</v>
      </c>
      <c r="AT682" s="230" t="s">
        <v>148</v>
      </c>
      <c r="AU682" s="230" t="s">
        <v>85</v>
      </c>
      <c r="AY682" s="16" t="s">
        <v>146</v>
      </c>
      <c r="BE682" s="231">
        <f>IF(N682="základní",J682,0)</f>
        <v>0</v>
      </c>
      <c r="BF682" s="231">
        <f>IF(N682="snížená",J682,0)</f>
        <v>0</v>
      </c>
      <c r="BG682" s="231">
        <f>IF(N682="zákl. přenesená",J682,0)</f>
        <v>0</v>
      </c>
      <c r="BH682" s="231">
        <f>IF(N682="sníž. přenesená",J682,0)</f>
        <v>0</v>
      </c>
      <c r="BI682" s="231">
        <f>IF(N682="nulová",J682,0)</f>
        <v>0</v>
      </c>
      <c r="BJ682" s="16" t="s">
        <v>83</v>
      </c>
      <c r="BK682" s="231">
        <f>ROUND(I682*H682,2)</f>
        <v>0</v>
      </c>
      <c r="BL682" s="16" t="s">
        <v>227</v>
      </c>
      <c r="BM682" s="230" t="s">
        <v>1412</v>
      </c>
    </row>
    <row r="683" s="13" customFormat="1">
      <c r="A683" s="13"/>
      <c r="B683" s="232"/>
      <c r="C683" s="233"/>
      <c r="D683" s="234" t="s">
        <v>154</v>
      </c>
      <c r="E683" s="235" t="s">
        <v>1</v>
      </c>
      <c r="F683" s="236" t="s">
        <v>1413</v>
      </c>
      <c r="G683" s="233"/>
      <c r="H683" s="237">
        <v>12.5</v>
      </c>
      <c r="I683" s="238"/>
      <c r="J683" s="233"/>
      <c r="K683" s="233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154</v>
      </c>
      <c r="AU683" s="243" t="s">
        <v>85</v>
      </c>
      <c r="AV683" s="13" t="s">
        <v>85</v>
      </c>
      <c r="AW683" s="13" t="s">
        <v>156</v>
      </c>
      <c r="AX683" s="13" t="s">
        <v>75</v>
      </c>
      <c r="AY683" s="243" t="s">
        <v>146</v>
      </c>
    </row>
    <row r="684" s="2" customFormat="1" ht="24.15" customHeight="1">
      <c r="A684" s="37"/>
      <c r="B684" s="38"/>
      <c r="C684" s="244" t="s">
        <v>1414</v>
      </c>
      <c r="D684" s="244" t="s">
        <v>196</v>
      </c>
      <c r="E684" s="245" t="s">
        <v>1415</v>
      </c>
      <c r="F684" s="246" t="s">
        <v>1416</v>
      </c>
      <c r="G684" s="247" t="s">
        <v>151</v>
      </c>
      <c r="H684" s="248">
        <v>12.5</v>
      </c>
      <c r="I684" s="249"/>
      <c r="J684" s="250">
        <f>ROUND(I684*H684,2)</f>
        <v>0</v>
      </c>
      <c r="K684" s="251"/>
      <c r="L684" s="252"/>
      <c r="M684" s="253" t="s">
        <v>1</v>
      </c>
      <c r="N684" s="254" t="s">
        <v>40</v>
      </c>
      <c r="O684" s="90"/>
      <c r="P684" s="228">
        <f>O684*H684</f>
        <v>0</v>
      </c>
      <c r="Q684" s="228">
        <v>0.036810000000000002</v>
      </c>
      <c r="R684" s="228">
        <f>Q684*H684</f>
        <v>0.46012500000000001</v>
      </c>
      <c r="S684" s="228">
        <v>0</v>
      </c>
      <c r="T684" s="229">
        <f>S684*H684</f>
        <v>0</v>
      </c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R684" s="230" t="s">
        <v>313</v>
      </c>
      <c r="AT684" s="230" t="s">
        <v>196</v>
      </c>
      <c r="AU684" s="230" t="s">
        <v>85</v>
      </c>
      <c r="AY684" s="16" t="s">
        <v>146</v>
      </c>
      <c r="BE684" s="231">
        <f>IF(N684="základní",J684,0)</f>
        <v>0</v>
      </c>
      <c r="BF684" s="231">
        <f>IF(N684="snížená",J684,0)</f>
        <v>0</v>
      </c>
      <c r="BG684" s="231">
        <f>IF(N684="zákl. přenesená",J684,0)</f>
        <v>0</v>
      </c>
      <c r="BH684" s="231">
        <f>IF(N684="sníž. přenesená",J684,0)</f>
        <v>0</v>
      </c>
      <c r="BI684" s="231">
        <f>IF(N684="nulová",J684,0)</f>
        <v>0</v>
      </c>
      <c r="BJ684" s="16" t="s">
        <v>83</v>
      </c>
      <c r="BK684" s="231">
        <f>ROUND(I684*H684,2)</f>
        <v>0</v>
      </c>
      <c r="BL684" s="16" t="s">
        <v>227</v>
      </c>
      <c r="BM684" s="230" t="s">
        <v>1417</v>
      </c>
    </row>
    <row r="685" s="2" customFormat="1" ht="24.15" customHeight="1">
      <c r="A685" s="37"/>
      <c r="B685" s="38"/>
      <c r="C685" s="218" t="s">
        <v>1418</v>
      </c>
      <c r="D685" s="218" t="s">
        <v>148</v>
      </c>
      <c r="E685" s="219" t="s">
        <v>1419</v>
      </c>
      <c r="F685" s="220" t="s">
        <v>1420</v>
      </c>
      <c r="G685" s="221" t="s">
        <v>340</v>
      </c>
      <c r="H685" s="222">
        <v>2.25</v>
      </c>
      <c r="I685" s="223"/>
      <c r="J685" s="224">
        <f>ROUND(I685*H685,2)</f>
        <v>0</v>
      </c>
      <c r="K685" s="225"/>
      <c r="L685" s="43"/>
      <c r="M685" s="226" t="s">
        <v>1</v>
      </c>
      <c r="N685" s="227" t="s">
        <v>40</v>
      </c>
      <c r="O685" s="90"/>
      <c r="P685" s="228">
        <f>O685*H685</f>
        <v>0</v>
      </c>
      <c r="Q685" s="228">
        <v>0.00027</v>
      </c>
      <c r="R685" s="228">
        <f>Q685*H685</f>
        <v>0.00060749999999999997</v>
      </c>
      <c r="S685" s="228">
        <v>0</v>
      </c>
      <c r="T685" s="229">
        <f>S685*H685</f>
        <v>0</v>
      </c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R685" s="230" t="s">
        <v>227</v>
      </c>
      <c r="AT685" s="230" t="s">
        <v>148</v>
      </c>
      <c r="AU685" s="230" t="s">
        <v>85</v>
      </c>
      <c r="AY685" s="16" t="s">
        <v>146</v>
      </c>
      <c r="BE685" s="231">
        <f>IF(N685="základní",J685,0)</f>
        <v>0</v>
      </c>
      <c r="BF685" s="231">
        <f>IF(N685="snížená",J685,0)</f>
        <v>0</v>
      </c>
      <c r="BG685" s="231">
        <f>IF(N685="zákl. přenesená",J685,0)</f>
        <v>0</v>
      </c>
      <c r="BH685" s="231">
        <f>IF(N685="sníž. přenesená",J685,0)</f>
        <v>0</v>
      </c>
      <c r="BI685" s="231">
        <f>IF(N685="nulová",J685,0)</f>
        <v>0</v>
      </c>
      <c r="BJ685" s="16" t="s">
        <v>83</v>
      </c>
      <c r="BK685" s="231">
        <f>ROUND(I685*H685,2)</f>
        <v>0</v>
      </c>
      <c r="BL685" s="16" t="s">
        <v>227</v>
      </c>
      <c r="BM685" s="230" t="s">
        <v>1421</v>
      </c>
    </row>
    <row r="686" s="13" customFormat="1">
      <c r="A686" s="13"/>
      <c r="B686" s="232"/>
      <c r="C686" s="233"/>
      <c r="D686" s="234" t="s">
        <v>154</v>
      </c>
      <c r="E686" s="235" t="s">
        <v>1</v>
      </c>
      <c r="F686" s="236" t="s">
        <v>1422</v>
      </c>
      <c r="G686" s="233"/>
      <c r="H686" s="237">
        <v>2.25</v>
      </c>
      <c r="I686" s="238"/>
      <c r="J686" s="233"/>
      <c r="K686" s="233"/>
      <c r="L686" s="239"/>
      <c r="M686" s="240"/>
      <c r="N686" s="241"/>
      <c r="O686" s="241"/>
      <c r="P686" s="241"/>
      <c r="Q686" s="241"/>
      <c r="R686" s="241"/>
      <c r="S686" s="241"/>
      <c r="T686" s="24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3" t="s">
        <v>154</v>
      </c>
      <c r="AU686" s="243" t="s">
        <v>85</v>
      </c>
      <c r="AV686" s="13" t="s">
        <v>85</v>
      </c>
      <c r="AW686" s="13" t="s">
        <v>156</v>
      </c>
      <c r="AX686" s="13" t="s">
        <v>75</v>
      </c>
      <c r="AY686" s="243" t="s">
        <v>146</v>
      </c>
    </row>
    <row r="687" s="2" customFormat="1" ht="24.15" customHeight="1">
      <c r="A687" s="37"/>
      <c r="B687" s="38"/>
      <c r="C687" s="244" t="s">
        <v>1423</v>
      </c>
      <c r="D687" s="244" t="s">
        <v>196</v>
      </c>
      <c r="E687" s="245" t="s">
        <v>1424</v>
      </c>
      <c r="F687" s="246" t="s">
        <v>1425</v>
      </c>
      <c r="G687" s="247" t="s">
        <v>151</v>
      </c>
      <c r="H687" s="248">
        <v>2.25</v>
      </c>
      <c r="I687" s="249"/>
      <c r="J687" s="250">
        <f>ROUND(I687*H687,2)</f>
        <v>0</v>
      </c>
      <c r="K687" s="251"/>
      <c r="L687" s="252"/>
      <c r="M687" s="253" t="s">
        <v>1</v>
      </c>
      <c r="N687" s="254" t="s">
        <v>40</v>
      </c>
      <c r="O687" s="90"/>
      <c r="P687" s="228">
        <f>O687*H687</f>
        <v>0</v>
      </c>
      <c r="Q687" s="228">
        <v>0.040280000000000003</v>
      </c>
      <c r="R687" s="228">
        <f>Q687*H687</f>
        <v>0.090630000000000002</v>
      </c>
      <c r="S687" s="228">
        <v>0</v>
      </c>
      <c r="T687" s="229">
        <f>S687*H687</f>
        <v>0</v>
      </c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R687" s="230" t="s">
        <v>313</v>
      </c>
      <c r="AT687" s="230" t="s">
        <v>196</v>
      </c>
      <c r="AU687" s="230" t="s">
        <v>85</v>
      </c>
      <c r="AY687" s="16" t="s">
        <v>146</v>
      </c>
      <c r="BE687" s="231">
        <f>IF(N687="základní",J687,0)</f>
        <v>0</v>
      </c>
      <c r="BF687" s="231">
        <f>IF(N687="snížená",J687,0)</f>
        <v>0</v>
      </c>
      <c r="BG687" s="231">
        <f>IF(N687="zákl. přenesená",J687,0)</f>
        <v>0</v>
      </c>
      <c r="BH687" s="231">
        <f>IF(N687="sníž. přenesená",J687,0)</f>
        <v>0</v>
      </c>
      <c r="BI687" s="231">
        <f>IF(N687="nulová",J687,0)</f>
        <v>0</v>
      </c>
      <c r="BJ687" s="16" t="s">
        <v>83</v>
      </c>
      <c r="BK687" s="231">
        <f>ROUND(I687*H687,2)</f>
        <v>0</v>
      </c>
      <c r="BL687" s="16" t="s">
        <v>227</v>
      </c>
      <c r="BM687" s="230" t="s">
        <v>1426</v>
      </c>
    </row>
    <row r="688" s="2" customFormat="1" ht="24.15" customHeight="1">
      <c r="A688" s="37"/>
      <c r="B688" s="38"/>
      <c r="C688" s="218" t="s">
        <v>1427</v>
      </c>
      <c r="D688" s="218" t="s">
        <v>148</v>
      </c>
      <c r="E688" s="219" t="s">
        <v>1428</v>
      </c>
      <c r="F688" s="220" t="s">
        <v>1429</v>
      </c>
      <c r="G688" s="221" t="s">
        <v>340</v>
      </c>
      <c r="H688" s="222">
        <v>3</v>
      </c>
      <c r="I688" s="223"/>
      <c r="J688" s="224">
        <f>ROUND(I688*H688,2)</f>
        <v>0</v>
      </c>
      <c r="K688" s="225"/>
      <c r="L688" s="43"/>
      <c r="M688" s="226" t="s">
        <v>1</v>
      </c>
      <c r="N688" s="227" t="s">
        <v>40</v>
      </c>
      <c r="O688" s="90"/>
      <c r="P688" s="228">
        <f>O688*H688</f>
        <v>0</v>
      </c>
      <c r="Q688" s="228">
        <v>0.00092000000000000003</v>
      </c>
      <c r="R688" s="228">
        <f>Q688*H688</f>
        <v>0.0027600000000000003</v>
      </c>
      <c r="S688" s="228">
        <v>0</v>
      </c>
      <c r="T688" s="229">
        <f>S688*H688</f>
        <v>0</v>
      </c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R688" s="230" t="s">
        <v>227</v>
      </c>
      <c r="AT688" s="230" t="s">
        <v>148</v>
      </c>
      <c r="AU688" s="230" t="s">
        <v>85</v>
      </c>
      <c r="AY688" s="16" t="s">
        <v>146</v>
      </c>
      <c r="BE688" s="231">
        <f>IF(N688="základní",J688,0)</f>
        <v>0</v>
      </c>
      <c r="BF688" s="231">
        <f>IF(N688="snížená",J688,0)</f>
        <v>0</v>
      </c>
      <c r="BG688" s="231">
        <f>IF(N688="zákl. přenesená",J688,0)</f>
        <v>0</v>
      </c>
      <c r="BH688" s="231">
        <f>IF(N688="sníž. přenesená",J688,0)</f>
        <v>0</v>
      </c>
      <c r="BI688" s="231">
        <f>IF(N688="nulová",J688,0)</f>
        <v>0</v>
      </c>
      <c r="BJ688" s="16" t="s">
        <v>83</v>
      </c>
      <c r="BK688" s="231">
        <f>ROUND(I688*H688,2)</f>
        <v>0</v>
      </c>
      <c r="BL688" s="16" t="s">
        <v>227</v>
      </c>
      <c r="BM688" s="230" t="s">
        <v>1430</v>
      </c>
    </row>
    <row r="689" s="2" customFormat="1" ht="37.8" customHeight="1">
      <c r="A689" s="37"/>
      <c r="B689" s="38"/>
      <c r="C689" s="244" t="s">
        <v>1431</v>
      </c>
      <c r="D689" s="244" t="s">
        <v>196</v>
      </c>
      <c r="E689" s="245" t="s">
        <v>1432</v>
      </c>
      <c r="F689" s="246" t="s">
        <v>1433</v>
      </c>
      <c r="G689" s="247" t="s">
        <v>340</v>
      </c>
      <c r="H689" s="248">
        <v>3</v>
      </c>
      <c r="I689" s="249"/>
      <c r="J689" s="250">
        <f>ROUND(I689*H689,2)</f>
        <v>0</v>
      </c>
      <c r="K689" s="251"/>
      <c r="L689" s="252"/>
      <c r="M689" s="253" t="s">
        <v>1</v>
      </c>
      <c r="N689" s="254" t="s">
        <v>40</v>
      </c>
      <c r="O689" s="90"/>
      <c r="P689" s="228">
        <f>O689*H689</f>
        <v>0</v>
      </c>
      <c r="Q689" s="228">
        <v>0.020639999999999999</v>
      </c>
      <c r="R689" s="228">
        <f>Q689*H689</f>
        <v>0.061919999999999996</v>
      </c>
      <c r="S689" s="228">
        <v>0</v>
      </c>
      <c r="T689" s="229">
        <f>S689*H689</f>
        <v>0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R689" s="230" t="s">
        <v>313</v>
      </c>
      <c r="AT689" s="230" t="s">
        <v>196</v>
      </c>
      <c r="AU689" s="230" t="s">
        <v>85</v>
      </c>
      <c r="AY689" s="16" t="s">
        <v>146</v>
      </c>
      <c r="BE689" s="231">
        <f>IF(N689="základní",J689,0)</f>
        <v>0</v>
      </c>
      <c r="BF689" s="231">
        <f>IF(N689="snížená",J689,0)</f>
        <v>0</v>
      </c>
      <c r="BG689" s="231">
        <f>IF(N689="zákl. přenesená",J689,0)</f>
        <v>0</v>
      </c>
      <c r="BH689" s="231">
        <f>IF(N689="sníž. přenesená",J689,0)</f>
        <v>0</v>
      </c>
      <c r="BI689" s="231">
        <f>IF(N689="nulová",J689,0)</f>
        <v>0</v>
      </c>
      <c r="BJ689" s="16" t="s">
        <v>83</v>
      </c>
      <c r="BK689" s="231">
        <f>ROUND(I689*H689,2)</f>
        <v>0</v>
      </c>
      <c r="BL689" s="16" t="s">
        <v>227</v>
      </c>
      <c r="BM689" s="230" t="s">
        <v>1434</v>
      </c>
    </row>
    <row r="690" s="2" customFormat="1" ht="24.15" customHeight="1">
      <c r="A690" s="37"/>
      <c r="B690" s="38"/>
      <c r="C690" s="218" t="s">
        <v>1435</v>
      </c>
      <c r="D690" s="218" t="s">
        <v>148</v>
      </c>
      <c r="E690" s="219" t="s">
        <v>1436</v>
      </c>
      <c r="F690" s="220" t="s">
        <v>1437</v>
      </c>
      <c r="G690" s="221" t="s">
        <v>340</v>
      </c>
      <c r="H690" s="222">
        <v>1</v>
      </c>
      <c r="I690" s="223"/>
      <c r="J690" s="224">
        <f>ROUND(I690*H690,2)</f>
        <v>0</v>
      </c>
      <c r="K690" s="225"/>
      <c r="L690" s="43"/>
      <c r="M690" s="226" t="s">
        <v>1</v>
      </c>
      <c r="N690" s="227" t="s">
        <v>40</v>
      </c>
      <c r="O690" s="90"/>
      <c r="P690" s="228">
        <f>O690*H690</f>
        <v>0</v>
      </c>
      <c r="Q690" s="228">
        <v>0</v>
      </c>
      <c r="R690" s="228">
        <f>Q690*H690</f>
        <v>0</v>
      </c>
      <c r="S690" s="228">
        <v>0</v>
      </c>
      <c r="T690" s="229">
        <f>S690*H690</f>
        <v>0</v>
      </c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R690" s="230" t="s">
        <v>227</v>
      </c>
      <c r="AT690" s="230" t="s">
        <v>148</v>
      </c>
      <c r="AU690" s="230" t="s">
        <v>85</v>
      </c>
      <c r="AY690" s="16" t="s">
        <v>146</v>
      </c>
      <c r="BE690" s="231">
        <f>IF(N690="základní",J690,0)</f>
        <v>0</v>
      </c>
      <c r="BF690" s="231">
        <f>IF(N690="snížená",J690,0)</f>
        <v>0</v>
      </c>
      <c r="BG690" s="231">
        <f>IF(N690="zákl. přenesená",J690,0)</f>
        <v>0</v>
      </c>
      <c r="BH690" s="231">
        <f>IF(N690="sníž. přenesená",J690,0)</f>
        <v>0</v>
      </c>
      <c r="BI690" s="231">
        <f>IF(N690="nulová",J690,0)</f>
        <v>0</v>
      </c>
      <c r="BJ690" s="16" t="s">
        <v>83</v>
      </c>
      <c r="BK690" s="231">
        <f>ROUND(I690*H690,2)</f>
        <v>0</v>
      </c>
      <c r="BL690" s="16" t="s">
        <v>227</v>
      </c>
      <c r="BM690" s="230" t="s">
        <v>1438</v>
      </c>
    </row>
    <row r="691" s="2" customFormat="1" ht="16.5" customHeight="1">
      <c r="A691" s="37"/>
      <c r="B691" s="38"/>
      <c r="C691" s="244" t="s">
        <v>1439</v>
      </c>
      <c r="D691" s="244" t="s">
        <v>196</v>
      </c>
      <c r="E691" s="245" t="s">
        <v>1440</v>
      </c>
      <c r="F691" s="246" t="s">
        <v>1441</v>
      </c>
      <c r="G691" s="247" t="s">
        <v>340</v>
      </c>
      <c r="H691" s="248">
        <v>1</v>
      </c>
      <c r="I691" s="249"/>
      <c r="J691" s="250">
        <f>ROUND(I691*H691,2)</f>
        <v>0</v>
      </c>
      <c r="K691" s="251"/>
      <c r="L691" s="252"/>
      <c r="M691" s="253" t="s">
        <v>1</v>
      </c>
      <c r="N691" s="254" t="s">
        <v>40</v>
      </c>
      <c r="O691" s="90"/>
      <c r="P691" s="228">
        <f>O691*H691</f>
        <v>0</v>
      </c>
      <c r="Q691" s="228">
        <v>0.0023999999999999998</v>
      </c>
      <c r="R691" s="228">
        <f>Q691*H691</f>
        <v>0.0023999999999999998</v>
      </c>
      <c r="S691" s="228">
        <v>0</v>
      </c>
      <c r="T691" s="229">
        <f>S691*H691</f>
        <v>0</v>
      </c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R691" s="230" t="s">
        <v>313</v>
      </c>
      <c r="AT691" s="230" t="s">
        <v>196</v>
      </c>
      <c r="AU691" s="230" t="s">
        <v>85</v>
      </c>
      <c r="AY691" s="16" t="s">
        <v>146</v>
      </c>
      <c r="BE691" s="231">
        <f>IF(N691="základní",J691,0)</f>
        <v>0</v>
      </c>
      <c r="BF691" s="231">
        <f>IF(N691="snížená",J691,0)</f>
        <v>0</v>
      </c>
      <c r="BG691" s="231">
        <f>IF(N691="zákl. přenesená",J691,0)</f>
        <v>0</v>
      </c>
      <c r="BH691" s="231">
        <f>IF(N691="sníž. přenesená",J691,0)</f>
        <v>0</v>
      </c>
      <c r="BI691" s="231">
        <f>IF(N691="nulová",J691,0)</f>
        <v>0</v>
      </c>
      <c r="BJ691" s="16" t="s">
        <v>83</v>
      </c>
      <c r="BK691" s="231">
        <f>ROUND(I691*H691,2)</f>
        <v>0</v>
      </c>
      <c r="BL691" s="16" t="s">
        <v>227</v>
      </c>
      <c r="BM691" s="230" t="s">
        <v>1442</v>
      </c>
    </row>
    <row r="692" s="2" customFormat="1" ht="24.15" customHeight="1">
      <c r="A692" s="37"/>
      <c r="B692" s="38"/>
      <c r="C692" s="218" t="s">
        <v>1443</v>
      </c>
      <c r="D692" s="218" t="s">
        <v>148</v>
      </c>
      <c r="E692" s="219" t="s">
        <v>1444</v>
      </c>
      <c r="F692" s="220" t="s">
        <v>1445</v>
      </c>
      <c r="G692" s="221" t="s">
        <v>340</v>
      </c>
      <c r="H692" s="222">
        <v>7</v>
      </c>
      <c r="I692" s="223"/>
      <c r="J692" s="224">
        <f>ROUND(I692*H692,2)</f>
        <v>0</v>
      </c>
      <c r="K692" s="225"/>
      <c r="L692" s="43"/>
      <c r="M692" s="226" t="s">
        <v>1</v>
      </c>
      <c r="N692" s="227" t="s">
        <v>40</v>
      </c>
      <c r="O692" s="90"/>
      <c r="P692" s="228">
        <f>O692*H692</f>
        <v>0</v>
      </c>
      <c r="Q692" s="228">
        <v>0</v>
      </c>
      <c r="R692" s="228">
        <f>Q692*H692</f>
        <v>0</v>
      </c>
      <c r="S692" s="228">
        <v>0</v>
      </c>
      <c r="T692" s="229">
        <f>S692*H692</f>
        <v>0</v>
      </c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R692" s="230" t="s">
        <v>227</v>
      </c>
      <c r="AT692" s="230" t="s">
        <v>148</v>
      </c>
      <c r="AU692" s="230" t="s">
        <v>85</v>
      </c>
      <c r="AY692" s="16" t="s">
        <v>146</v>
      </c>
      <c r="BE692" s="231">
        <f>IF(N692="základní",J692,0)</f>
        <v>0</v>
      </c>
      <c r="BF692" s="231">
        <f>IF(N692="snížená",J692,0)</f>
        <v>0</v>
      </c>
      <c r="BG692" s="231">
        <f>IF(N692="zákl. přenesená",J692,0)</f>
        <v>0</v>
      </c>
      <c r="BH692" s="231">
        <f>IF(N692="sníž. přenesená",J692,0)</f>
        <v>0</v>
      </c>
      <c r="BI692" s="231">
        <f>IF(N692="nulová",J692,0)</f>
        <v>0</v>
      </c>
      <c r="BJ692" s="16" t="s">
        <v>83</v>
      </c>
      <c r="BK692" s="231">
        <f>ROUND(I692*H692,2)</f>
        <v>0</v>
      </c>
      <c r="BL692" s="16" t="s">
        <v>227</v>
      </c>
      <c r="BM692" s="230" t="s">
        <v>1446</v>
      </c>
    </row>
    <row r="693" s="2" customFormat="1" ht="21.75" customHeight="1">
      <c r="A693" s="37"/>
      <c r="B693" s="38"/>
      <c r="C693" s="244" t="s">
        <v>1447</v>
      </c>
      <c r="D693" s="244" t="s">
        <v>196</v>
      </c>
      <c r="E693" s="245" t="s">
        <v>1448</v>
      </c>
      <c r="F693" s="246" t="s">
        <v>1449</v>
      </c>
      <c r="G693" s="247" t="s">
        <v>340</v>
      </c>
      <c r="H693" s="248">
        <v>3</v>
      </c>
      <c r="I693" s="249"/>
      <c r="J693" s="250">
        <f>ROUND(I693*H693,2)</f>
        <v>0</v>
      </c>
      <c r="K693" s="251"/>
      <c r="L693" s="252"/>
      <c r="M693" s="253" t="s">
        <v>1</v>
      </c>
      <c r="N693" s="254" t="s">
        <v>40</v>
      </c>
      <c r="O693" s="90"/>
      <c r="P693" s="228">
        <f>O693*H693</f>
        <v>0</v>
      </c>
      <c r="Q693" s="228">
        <v>0.00014999999999999999</v>
      </c>
      <c r="R693" s="228">
        <f>Q693*H693</f>
        <v>0.00044999999999999999</v>
      </c>
      <c r="S693" s="228">
        <v>0</v>
      </c>
      <c r="T693" s="229">
        <f>S693*H693</f>
        <v>0</v>
      </c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R693" s="230" t="s">
        <v>313</v>
      </c>
      <c r="AT693" s="230" t="s">
        <v>196</v>
      </c>
      <c r="AU693" s="230" t="s">
        <v>85</v>
      </c>
      <c r="AY693" s="16" t="s">
        <v>146</v>
      </c>
      <c r="BE693" s="231">
        <f>IF(N693="základní",J693,0)</f>
        <v>0</v>
      </c>
      <c r="BF693" s="231">
        <f>IF(N693="snížená",J693,0)</f>
        <v>0</v>
      </c>
      <c r="BG693" s="231">
        <f>IF(N693="zákl. přenesená",J693,0)</f>
        <v>0</v>
      </c>
      <c r="BH693" s="231">
        <f>IF(N693="sníž. přenesená",J693,0)</f>
        <v>0</v>
      </c>
      <c r="BI693" s="231">
        <f>IF(N693="nulová",J693,0)</f>
        <v>0</v>
      </c>
      <c r="BJ693" s="16" t="s">
        <v>83</v>
      </c>
      <c r="BK693" s="231">
        <f>ROUND(I693*H693,2)</f>
        <v>0</v>
      </c>
      <c r="BL693" s="16" t="s">
        <v>227</v>
      </c>
      <c r="BM693" s="230" t="s">
        <v>1450</v>
      </c>
    </row>
    <row r="694" s="2" customFormat="1" ht="24.15" customHeight="1">
      <c r="A694" s="37"/>
      <c r="B694" s="38"/>
      <c r="C694" s="244" t="s">
        <v>1451</v>
      </c>
      <c r="D694" s="244" t="s">
        <v>196</v>
      </c>
      <c r="E694" s="245" t="s">
        <v>1452</v>
      </c>
      <c r="F694" s="246" t="s">
        <v>1453</v>
      </c>
      <c r="G694" s="247" t="s">
        <v>340</v>
      </c>
      <c r="H694" s="248">
        <v>2</v>
      </c>
      <c r="I694" s="249"/>
      <c r="J694" s="250">
        <f>ROUND(I694*H694,2)</f>
        <v>0</v>
      </c>
      <c r="K694" s="251"/>
      <c r="L694" s="252"/>
      <c r="M694" s="253" t="s">
        <v>1</v>
      </c>
      <c r="N694" s="254" t="s">
        <v>40</v>
      </c>
      <c r="O694" s="90"/>
      <c r="P694" s="228">
        <f>O694*H694</f>
        <v>0</v>
      </c>
      <c r="Q694" s="228">
        <v>0.00014999999999999999</v>
      </c>
      <c r="R694" s="228">
        <f>Q694*H694</f>
        <v>0.00029999999999999997</v>
      </c>
      <c r="S694" s="228">
        <v>0</v>
      </c>
      <c r="T694" s="229">
        <f>S694*H694</f>
        <v>0</v>
      </c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R694" s="230" t="s">
        <v>313</v>
      </c>
      <c r="AT694" s="230" t="s">
        <v>196</v>
      </c>
      <c r="AU694" s="230" t="s">
        <v>85</v>
      </c>
      <c r="AY694" s="16" t="s">
        <v>146</v>
      </c>
      <c r="BE694" s="231">
        <f>IF(N694="základní",J694,0)</f>
        <v>0</v>
      </c>
      <c r="BF694" s="231">
        <f>IF(N694="snížená",J694,0)</f>
        <v>0</v>
      </c>
      <c r="BG694" s="231">
        <f>IF(N694="zákl. přenesená",J694,0)</f>
        <v>0</v>
      </c>
      <c r="BH694" s="231">
        <f>IF(N694="sníž. přenesená",J694,0)</f>
        <v>0</v>
      </c>
      <c r="BI694" s="231">
        <f>IF(N694="nulová",J694,0)</f>
        <v>0</v>
      </c>
      <c r="BJ694" s="16" t="s">
        <v>83</v>
      </c>
      <c r="BK694" s="231">
        <f>ROUND(I694*H694,2)</f>
        <v>0</v>
      </c>
      <c r="BL694" s="16" t="s">
        <v>227</v>
      </c>
      <c r="BM694" s="230" t="s">
        <v>1454</v>
      </c>
    </row>
    <row r="695" s="2" customFormat="1" ht="24.15" customHeight="1">
      <c r="A695" s="37"/>
      <c r="B695" s="38"/>
      <c r="C695" s="244" t="s">
        <v>1455</v>
      </c>
      <c r="D695" s="244" t="s">
        <v>196</v>
      </c>
      <c r="E695" s="245" t="s">
        <v>1456</v>
      </c>
      <c r="F695" s="246" t="s">
        <v>1457</v>
      </c>
      <c r="G695" s="247" t="s">
        <v>340</v>
      </c>
      <c r="H695" s="248">
        <v>2</v>
      </c>
      <c r="I695" s="249"/>
      <c r="J695" s="250">
        <f>ROUND(I695*H695,2)</f>
        <v>0</v>
      </c>
      <c r="K695" s="251"/>
      <c r="L695" s="252"/>
      <c r="M695" s="253" t="s">
        <v>1</v>
      </c>
      <c r="N695" s="254" t="s">
        <v>40</v>
      </c>
      <c r="O695" s="90"/>
      <c r="P695" s="228">
        <f>O695*H695</f>
        <v>0</v>
      </c>
      <c r="Q695" s="228">
        <v>0.00014999999999999999</v>
      </c>
      <c r="R695" s="228">
        <f>Q695*H695</f>
        <v>0.00029999999999999997</v>
      </c>
      <c r="S695" s="228">
        <v>0</v>
      </c>
      <c r="T695" s="229">
        <f>S695*H695</f>
        <v>0</v>
      </c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R695" s="230" t="s">
        <v>313</v>
      </c>
      <c r="AT695" s="230" t="s">
        <v>196</v>
      </c>
      <c r="AU695" s="230" t="s">
        <v>85</v>
      </c>
      <c r="AY695" s="16" t="s">
        <v>146</v>
      </c>
      <c r="BE695" s="231">
        <f>IF(N695="základní",J695,0)</f>
        <v>0</v>
      </c>
      <c r="BF695" s="231">
        <f>IF(N695="snížená",J695,0)</f>
        <v>0</v>
      </c>
      <c r="BG695" s="231">
        <f>IF(N695="zákl. přenesená",J695,0)</f>
        <v>0</v>
      </c>
      <c r="BH695" s="231">
        <f>IF(N695="sníž. přenesená",J695,0)</f>
        <v>0</v>
      </c>
      <c r="BI695" s="231">
        <f>IF(N695="nulová",J695,0)</f>
        <v>0</v>
      </c>
      <c r="BJ695" s="16" t="s">
        <v>83</v>
      </c>
      <c r="BK695" s="231">
        <f>ROUND(I695*H695,2)</f>
        <v>0</v>
      </c>
      <c r="BL695" s="16" t="s">
        <v>227</v>
      </c>
      <c r="BM695" s="230" t="s">
        <v>1458</v>
      </c>
    </row>
    <row r="696" s="2" customFormat="1" ht="24.15" customHeight="1">
      <c r="A696" s="37"/>
      <c r="B696" s="38"/>
      <c r="C696" s="218" t="s">
        <v>1459</v>
      </c>
      <c r="D696" s="218" t="s">
        <v>148</v>
      </c>
      <c r="E696" s="219" t="s">
        <v>1460</v>
      </c>
      <c r="F696" s="220" t="s">
        <v>1461</v>
      </c>
      <c r="G696" s="221" t="s">
        <v>340</v>
      </c>
      <c r="H696" s="222">
        <v>7</v>
      </c>
      <c r="I696" s="223"/>
      <c r="J696" s="224">
        <f>ROUND(I696*H696,2)</f>
        <v>0</v>
      </c>
      <c r="K696" s="225"/>
      <c r="L696" s="43"/>
      <c r="M696" s="226" t="s">
        <v>1</v>
      </c>
      <c r="N696" s="227" t="s">
        <v>40</v>
      </c>
      <c r="O696" s="90"/>
      <c r="P696" s="228">
        <f>O696*H696</f>
        <v>0</v>
      </c>
      <c r="Q696" s="228">
        <v>0</v>
      </c>
      <c r="R696" s="228">
        <f>Q696*H696</f>
        <v>0</v>
      </c>
      <c r="S696" s="228">
        <v>0</v>
      </c>
      <c r="T696" s="229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230" t="s">
        <v>227</v>
      </c>
      <c r="AT696" s="230" t="s">
        <v>148</v>
      </c>
      <c r="AU696" s="230" t="s">
        <v>85</v>
      </c>
      <c r="AY696" s="16" t="s">
        <v>146</v>
      </c>
      <c r="BE696" s="231">
        <f>IF(N696="základní",J696,0)</f>
        <v>0</v>
      </c>
      <c r="BF696" s="231">
        <f>IF(N696="snížená",J696,0)</f>
        <v>0</v>
      </c>
      <c r="BG696" s="231">
        <f>IF(N696="zákl. přenesená",J696,0)</f>
        <v>0</v>
      </c>
      <c r="BH696" s="231">
        <f>IF(N696="sníž. přenesená",J696,0)</f>
        <v>0</v>
      </c>
      <c r="BI696" s="231">
        <f>IF(N696="nulová",J696,0)</f>
        <v>0</v>
      </c>
      <c r="BJ696" s="16" t="s">
        <v>83</v>
      </c>
      <c r="BK696" s="231">
        <f>ROUND(I696*H696,2)</f>
        <v>0</v>
      </c>
      <c r="BL696" s="16" t="s">
        <v>227</v>
      </c>
      <c r="BM696" s="230" t="s">
        <v>1462</v>
      </c>
    </row>
    <row r="697" s="2" customFormat="1" ht="16.5" customHeight="1">
      <c r="A697" s="37"/>
      <c r="B697" s="38"/>
      <c r="C697" s="244" t="s">
        <v>1463</v>
      </c>
      <c r="D697" s="244" t="s">
        <v>196</v>
      </c>
      <c r="E697" s="245" t="s">
        <v>1464</v>
      </c>
      <c r="F697" s="246" t="s">
        <v>1465</v>
      </c>
      <c r="G697" s="247" t="s">
        <v>340</v>
      </c>
      <c r="H697" s="248">
        <v>5</v>
      </c>
      <c r="I697" s="249"/>
      <c r="J697" s="250">
        <f>ROUND(I697*H697,2)</f>
        <v>0</v>
      </c>
      <c r="K697" s="251"/>
      <c r="L697" s="252"/>
      <c r="M697" s="253" t="s">
        <v>1</v>
      </c>
      <c r="N697" s="254" t="s">
        <v>40</v>
      </c>
      <c r="O697" s="90"/>
      <c r="P697" s="228">
        <f>O697*H697</f>
        <v>0</v>
      </c>
      <c r="Q697" s="228">
        <v>0.0022000000000000001</v>
      </c>
      <c r="R697" s="228">
        <f>Q697*H697</f>
        <v>0.011000000000000001</v>
      </c>
      <c r="S697" s="228">
        <v>0</v>
      </c>
      <c r="T697" s="229">
        <f>S697*H697</f>
        <v>0</v>
      </c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R697" s="230" t="s">
        <v>313</v>
      </c>
      <c r="AT697" s="230" t="s">
        <v>196</v>
      </c>
      <c r="AU697" s="230" t="s">
        <v>85</v>
      </c>
      <c r="AY697" s="16" t="s">
        <v>146</v>
      </c>
      <c r="BE697" s="231">
        <f>IF(N697="základní",J697,0)</f>
        <v>0</v>
      </c>
      <c r="BF697" s="231">
        <f>IF(N697="snížená",J697,0)</f>
        <v>0</v>
      </c>
      <c r="BG697" s="231">
        <f>IF(N697="zákl. přenesená",J697,0)</f>
        <v>0</v>
      </c>
      <c r="BH697" s="231">
        <f>IF(N697="sníž. přenesená",J697,0)</f>
        <v>0</v>
      </c>
      <c r="BI697" s="231">
        <f>IF(N697="nulová",J697,0)</f>
        <v>0</v>
      </c>
      <c r="BJ697" s="16" t="s">
        <v>83</v>
      </c>
      <c r="BK697" s="231">
        <f>ROUND(I697*H697,2)</f>
        <v>0</v>
      </c>
      <c r="BL697" s="16" t="s">
        <v>227</v>
      </c>
      <c r="BM697" s="230" t="s">
        <v>1466</v>
      </c>
    </row>
    <row r="698" s="2" customFormat="1" ht="24.15" customHeight="1">
      <c r="A698" s="37"/>
      <c r="B698" s="38"/>
      <c r="C698" s="218" t="s">
        <v>1467</v>
      </c>
      <c r="D698" s="218" t="s">
        <v>148</v>
      </c>
      <c r="E698" s="219" t="s">
        <v>1468</v>
      </c>
      <c r="F698" s="220" t="s">
        <v>1469</v>
      </c>
      <c r="G698" s="221" t="s">
        <v>340</v>
      </c>
      <c r="H698" s="222">
        <v>2</v>
      </c>
      <c r="I698" s="223"/>
      <c r="J698" s="224">
        <f>ROUND(I698*H698,2)</f>
        <v>0</v>
      </c>
      <c r="K698" s="225"/>
      <c r="L698" s="43"/>
      <c r="M698" s="226" t="s">
        <v>1</v>
      </c>
      <c r="N698" s="227" t="s">
        <v>40</v>
      </c>
      <c r="O698" s="90"/>
      <c r="P698" s="228">
        <f>O698*H698</f>
        <v>0</v>
      </c>
      <c r="Q698" s="228">
        <v>0</v>
      </c>
      <c r="R698" s="228">
        <f>Q698*H698</f>
        <v>0</v>
      </c>
      <c r="S698" s="228">
        <v>0</v>
      </c>
      <c r="T698" s="229">
        <f>S698*H698</f>
        <v>0</v>
      </c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R698" s="230" t="s">
        <v>227</v>
      </c>
      <c r="AT698" s="230" t="s">
        <v>148</v>
      </c>
      <c r="AU698" s="230" t="s">
        <v>85</v>
      </c>
      <c r="AY698" s="16" t="s">
        <v>146</v>
      </c>
      <c r="BE698" s="231">
        <f>IF(N698="základní",J698,0)</f>
        <v>0</v>
      </c>
      <c r="BF698" s="231">
        <f>IF(N698="snížená",J698,0)</f>
        <v>0</v>
      </c>
      <c r="BG698" s="231">
        <f>IF(N698="zákl. přenesená",J698,0)</f>
        <v>0</v>
      </c>
      <c r="BH698" s="231">
        <f>IF(N698="sníž. přenesená",J698,0)</f>
        <v>0</v>
      </c>
      <c r="BI698" s="231">
        <f>IF(N698="nulová",J698,0)</f>
        <v>0</v>
      </c>
      <c r="BJ698" s="16" t="s">
        <v>83</v>
      </c>
      <c r="BK698" s="231">
        <f>ROUND(I698*H698,2)</f>
        <v>0</v>
      </c>
      <c r="BL698" s="16" t="s">
        <v>227</v>
      </c>
      <c r="BM698" s="230" t="s">
        <v>1470</v>
      </c>
    </row>
    <row r="699" s="2" customFormat="1" ht="16.5" customHeight="1">
      <c r="A699" s="37"/>
      <c r="B699" s="38"/>
      <c r="C699" s="244" t="s">
        <v>1471</v>
      </c>
      <c r="D699" s="244" t="s">
        <v>196</v>
      </c>
      <c r="E699" s="245" t="s">
        <v>1472</v>
      </c>
      <c r="F699" s="246" t="s">
        <v>1473</v>
      </c>
      <c r="G699" s="247" t="s">
        <v>340</v>
      </c>
      <c r="H699" s="248">
        <v>2</v>
      </c>
      <c r="I699" s="249"/>
      <c r="J699" s="250">
        <f>ROUND(I699*H699,2)</f>
        <v>0</v>
      </c>
      <c r="K699" s="251"/>
      <c r="L699" s="252"/>
      <c r="M699" s="253" t="s">
        <v>1</v>
      </c>
      <c r="N699" s="254" t="s">
        <v>40</v>
      </c>
      <c r="O699" s="90"/>
      <c r="P699" s="228">
        <f>O699*H699</f>
        <v>0</v>
      </c>
      <c r="Q699" s="228">
        <v>0.0022000000000000001</v>
      </c>
      <c r="R699" s="228">
        <f>Q699*H699</f>
        <v>0.0044000000000000003</v>
      </c>
      <c r="S699" s="228">
        <v>0</v>
      </c>
      <c r="T699" s="229">
        <f>S699*H699</f>
        <v>0</v>
      </c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R699" s="230" t="s">
        <v>313</v>
      </c>
      <c r="AT699" s="230" t="s">
        <v>196</v>
      </c>
      <c r="AU699" s="230" t="s">
        <v>85</v>
      </c>
      <c r="AY699" s="16" t="s">
        <v>146</v>
      </c>
      <c r="BE699" s="231">
        <f>IF(N699="základní",J699,0)</f>
        <v>0</v>
      </c>
      <c r="BF699" s="231">
        <f>IF(N699="snížená",J699,0)</f>
        <v>0</v>
      </c>
      <c r="BG699" s="231">
        <f>IF(N699="zákl. přenesená",J699,0)</f>
        <v>0</v>
      </c>
      <c r="BH699" s="231">
        <f>IF(N699="sníž. přenesená",J699,0)</f>
        <v>0</v>
      </c>
      <c r="BI699" s="231">
        <f>IF(N699="nulová",J699,0)</f>
        <v>0</v>
      </c>
      <c r="BJ699" s="16" t="s">
        <v>83</v>
      </c>
      <c r="BK699" s="231">
        <f>ROUND(I699*H699,2)</f>
        <v>0</v>
      </c>
      <c r="BL699" s="16" t="s">
        <v>227</v>
      </c>
      <c r="BM699" s="230" t="s">
        <v>1474</v>
      </c>
    </row>
    <row r="700" s="2" customFormat="1" ht="24.15" customHeight="1">
      <c r="A700" s="37"/>
      <c r="B700" s="38"/>
      <c r="C700" s="218" t="s">
        <v>1475</v>
      </c>
      <c r="D700" s="218" t="s">
        <v>148</v>
      </c>
      <c r="E700" s="219" t="s">
        <v>1476</v>
      </c>
      <c r="F700" s="220" t="s">
        <v>1477</v>
      </c>
      <c r="G700" s="221" t="s">
        <v>340</v>
      </c>
      <c r="H700" s="222">
        <v>4</v>
      </c>
      <c r="I700" s="223"/>
      <c r="J700" s="224">
        <f>ROUND(I700*H700,2)</f>
        <v>0</v>
      </c>
      <c r="K700" s="225"/>
      <c r="L700" s="43"/>
      <c r="M700" s="226" t="s">
        <v>1</v>
      </c>
      <c r="N700" s="227" t="s">
        <v>40</v>
      </c>
      <c r="O700" s="90"/>
      <c r="P700" s="228">
        <f>O700*H700</f>
        <v>0</v>
      </c>
      <c r="Q700" s="228">
        <v>0</v>
      </c>
      <c r="R700" s="228">
        <f>Q700*H700</f>
        <v>0</v>
      </c>
      <c r="S700" s="228">
        <v>0</v>
      </c>
      <c r="T700" s="229">
        <f>S700*H700</f>
        <v>0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230" t="s">
        <v>227</v>
      </c>
      <c r="AT700" s="230" t="s">
        <v>148</v>
      </c>
      <c r="AU700" s="230" t="s">
        <v>85</v>
      </c>
      <c r="AY700" s="16" t="s">
        <v>146</v>
      </c>
      <c r="BE700" s="231">
        <f>IF(N700="základní",J700,0)</f>
        <v>0</v>
      </c>
      <c r="BF700" s="231">
        <f>IF(N700="snížená",J700,0)</f>
        <v>0</v>
      </c>
      <c r="BG700" s="231">
        <f>IF(N700="zákl. přenesená",J700,0)</f>
        <v>0</v>
      </c>
      <c r="BH700" s="231">
        <f>IF(N700="sníž. přenesená",J700,0)</f>
        <v>0</v>
      </c>
      <c r="BI700" s="231">
        <f>IF(N700="nulová",J700,0)</f>
        <v>0</v>
      </c>
      <c r="BJ700" s="16" t="s">
        <v>83</v>
      </c>
      <c r="BK700" s="231">
        <f>ROUND(I700*H700,2)</f>
        <v>0</v>
      </c>
      <c r="BL700" s="16" t="s">
        <v>227</v>
      </c>
      <c r="BM700" s="230" t="s">
        <v>1478</v>
      </c>
    </row>
    <row r="701" s="2" customFormat="1" ht="24.15" customHeight="1">
      <c r="A701" s="37"/>
      <c r="B701" s="38"/>
      <c r="C701" s="244" t="s">
        <v>1479</v>
      </c>
      <c r="D701" s="244" t="s">
        <v>196</v>
      </c>
      <c r="E701" s="245" t="s">
        <v>1480</v>
      </c>
      <c r="F701" s="246" t="s">
        <v>1481</v>
      </c>
      <c r="G701" s="247" t="s">
        <v>340</v>
      </c>
      <c r="H701" s="248">
        <v>4</v>
      </c>
      <c r="I701" s="249"/>
      <c r="J701" s="250">
        <f>ROUND(I701*H701,2)</f>
        <v>0</v>
      </c>
      <c r="K701" s="251"/>
      <c r="L701" s="252"/>
      <c r="M701" s="253" t="s">
        <v>1</v>
      </c>
      <c r="N701" s="254" t="s">
        <v>40</v>
      </c>
      <c r="O701" s="90"/>
      <c r="P701" s="228">
        <f>O701*H701</f>
        <v>0</v>
      </c>
      <c r="Q701" s="228">
        <v>0.012999999999999999</v>
      </c>
      <c r="R701" s="228">
        <f>Q701*H701</f>
        <v>0.051999999999999998</v>
      </c>
      <c r="S701" s="228">
        <v>0</v>
      </c>
      <c r="T701" s="229">
        <f>S701*H701</f>
        <v>0</v>
      </c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R701" s="230" t="s">
        <v>313</v>
      </c>
      <c r="AT701" s="230" t="s">
        <v>196</v>
      </c>
      <c r="AU701" s="230" t="s">
        <v>85</v>
      </c>
      <c r="AY701" s="16" t="s">
        <v>146</v>
      </c>
      <c r="BE701" s="231">
        <f>IF(N701="základní",J701,0)</f>
        <v>0</v>
      </c>
      <c r="BF701" s="231">
        <f>IF(N701="snížená",J701,0)</f>
        <v>0</v>
      </c>
      <c r="BG701" s="231">
        <f>IF(N701="zákl. přenesená",J701,0)</f>
        <v>0</v>
      </c>
      <c r="BH701" s="231">
        <f>IF(N701="sníž. přenesená",J701,0)</f>
        <v>0</v>
      </c>
      <c r="BI701" s="231">
        <f>IF(N701="nulová",J701,0)</f>
        <v>0</v>
      </c>
      <c r="BJ701" s="16" t="s">
        <v>83</v>
      </c>
      <c r="BK701" s="231">
        <f>ROUND(I701*H701,2)</f>
        <v>0</v>
      </c>
      <c r="BL701" s="16" t="s">
        <v>227</v>
      </c>
      <c r="BM701" s="230" t="s">
        <v>1482</v>
      </c>
    </row>
    <row r="702" s="13" customFormat="1">
      <c r="A702" s="13"/>
      <c r="B702" s="232"/>
      <c r="C702" s="233"/>
      <c r="D702" s="234" t="s">
        <v>154</v>
      </c>
      <c r="E702" s="233"/>
      <c r="F702" s="236" t="s">
        <v>1483</v>
      </c>
      <c r="G702" s="233"/>
      <c r="H702" s="237">
        <v>4</v>
      </c>
      <c r="I702" s="238"/>
      <c r="J702" s="233"/>
      <c r="K702" s="233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154</v>
      </c>
      <c r="AU702" s="243" t="s">
        <v>85</v>
      </c>
      <c r="AV702" s="13" t="s">
        <v>85</v>
      </c>
      <c r="AW702" s="13" t="s">
        <v>4</v>
      </c>
      <c r="AX702" s="13" t="s">
        <v>83</v>
      </c>
      <c r="AY702" s="243" t="s">
        <v>146</v>
      </c>
    </row>
    <row r="703" s="2" customFormat="1" ht="33" customHeight="1">
      <c r="A703" s="37"/>
      <c r="B703" s="38"/>
      <c r="C703" s="218" t="s">
        <v>1484</v>
      </c>
      <c r="D703" s="218" t="s">
        <v>148</v>
      </c>
      <c r="E703" s="219" t="s">
        <v>1485</v>
      </c>
      <c r="F703" s="220" t="s">
        <v>1486</v>
      </c>
      <c r="G703" s="221" t="s">
        <v>295</v>
      </c>
      <c r="H703" s="222">
        <v>13.25</v>
      </c>
      <c r="I703" s="223"/>
      <c r="J703" s="224">
        <f>ROUND(I703*H703,2)</f>
        <v>0</v>
      </c>
      <c r="K703" s="225"/>
      <c r="L703" s="43"/>
      <c r="M703" s="226" t="s">
        <v>1</v>
      </c>
      <c r="N703" s="227" t="s">
        <v>40</v>
      </c>
      <c r="O703" s="90"/>
      <c r="P703" s="228">
        <f>O703*H703</f>
        <v>0</v>
      </c>
      <c r="Q703" s="228">
        <v>0</v>
      </c>
      <c r="R703" s="228">
        <f>Q703*H703</f>
        <v>0</v>
      </c>
      <c r="S703" s="228">
        <v>0</v>
      </c>
      <c r="T703" s="229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230" t="s">
        <v>227</v>
      </c>
      <c r="AT703" s="230" t="s">
        <v>148</v>
      </c>
      <c r="AU703" s="230" t="s">
        <v>85</v>
      </c>
      <c r="AY703" s="16" t="s">
        <v>146</v>
      </c>
      <c r="BE703" s="231">
        <f>IF(N703="základní",J703,0)</f>
        <v>0</v>
      </c>
      <c r="BF703" s="231">
        <f>IF(N703="snížená",J703,0)</f>
        <v>0</v>
      </c>
      <c r="BG703" s="231">
        <f>IF(N703="zákl. přenesená",J703,0)</f>
        <v>0</v>
      </c>
      <c r="BH703" s="231">
        <f>IF(N703="sníž. přenesená",J703,0)</f>
        <v>0</v>
      </c>
      <c r="BI703" s="231">
        <f>IF(N703="nulová",J703,0)</f>
        <v>0</v>
      </c>
      <c r="BJ703" s="16" t="s">
        <v>83</v>
      </c>
      <c r="BK703" s="231">
        <f>ROUND(I703*H703,2)</f>
        <v>0</v>
      </c>
      <c r="BL703" s="16" t="s">
        <v>227</v>
      </c>
      <c r="BM703" s="230" t="s">
        <v>1487</v>
      </c>
    </row>
    <row r="704" s="13" customFormat="1">
      <c r="A704" s="13"/>
      <c r="B704" s="232"/>
      <c r="C704" s="233"/>
      <c r="D704" s="234" t="s">
        <v>154</v>
      </c>
      <c r="E704" s="235" t="s">
        <v>1</v>
      </c>
      <c r="F704" s="236" t="s">
        <v>1488</v>
      </c>
      <c r="G704" s="233"/>
      <c r="H704" s="237">
        <v>13.25</v>
      </c>
      <c r="I704" s="238"/>
      <c r="J704" s="233"/>
      <c r="K704" s="233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154</v>
      </c>
      <c r="AU704" s="243" t="s">
        <v>85</v>
      </c>
      <c r="AV704" s="13" t="s">
        <v>85</v>
      </c>
      <c r="AW704" s="13" t="s">
        <v>156</v>
      </c>
      <c r="AX704" s="13" t="s">
        <v>75</v>
      </c>
      <c r="AY704" s="243" t="s">
        <v>146</v>
      </c>
    </row>
    <row r="705" s="2" customFormat="1" ht="16.5" customHeight="1">
      <c r="A705" s="37"/>
      <c r="B705" s="38"/>
      <c r="C705" s="244" t="s">
        <v>1489</v>
      </c>
      <c r="D705" s="244" t="s">
        <v>196</v>
      </c>
      <c r="E705" s="245" t="s">
        <v>1490</v>
      </c>
      <c r="F705" s="246" t="s">
        <v>1491</v>
      </c>
      <c r="G705" s="247" t="s">
        <v>295</v>
      </c>
      <c r="H705" s="248">
        <v>13.913</v>
      </c>
      <c r="I705" s="249"/>
      <c r="J705" s="250">
        <f>ROUND(I705*H705,2)</f>
        <v>0</v>
      </c>
      <c r="K705" s="251"/>
      <c r="L705" s="252"/>
      <c r="M705" s="253" t="s">
        <v>1</v>
      </c>
      <c r="N705" s="254" t="s">
        <v>40</v>
      </c>
      <c r="O705" s="90"/>
      <c r="P705" s="228">
        <f>O705*H705</f>
        <v>0</v>
      </c>
      <c r="Q705" s="228">
        <v>0.00080000000000000004</v>
      </c>
      <c r="R705" s="228">
        <f>Q705*H705</f>
        <v>0.0111304</v>
      </c>
      <c r="S705" s="228">
        <v>0</v>
      </c>
      <c r="T705" s="229">
        <f>S705*H705</f>
        <v>0</v>
      </c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R705" s="230" t="s">
        <v>313</v>
      </c>
      <c r="AT705" s="230" t="s">
        <v>196</v>
      </c>
      <c r="AU705" s="230" t="s">
        <v>85</v>
      </c>
      <c r="AY705" s="16" t="s">
        <v>146</v>
      </c>
      <c r="BE705" s="231">
        <f>IF(N705="základní",J705,0)</f>
        <v>0</v>
      </c>
      <c r="BF705" s="231">
        <f>IF(N705="snížená",J705,0)</f>
        <v>0</v>
      </c>
      <c r="BG705" s="231">
        <f>IF(N705="zákl. přenesená",J705,0)</f>
        <v>0</v>
      </c>
      <c r="BH705" s="231">
        <f>IF(N705="sníž. přenesená",J705,0)</f>
        <v>0</v>
      </c>
      <c r="BI705" s="231">
        <f>IF(N705="nulová",J705,0)</f>
        <v>0</v>
      </c>
      <c r="BJ705" s="16" t="s">
        <v>83</v>
      </c>
      <c r="BK705" s="231">
        <f>ROUND(I705*H705,2)</f>
        <v>0</v>
      </c>
      <c r="BL705" s="16" t="s">
        <v>227</v>
      </c>
      <c r="BM705" s="230" t="s">
        <v>1492</v>
      </c>
    </row>
    <row r="706" s="13" customFormat="1">
      <c r="A706" s="13"/>
      <c r="B706" s="232"/>
      <c r="C706" s="233"/>
      <c r="D706" s="234" t="s">
        <v>154</v>
      </c>
      <c r="E706" s="233"/>
      <c r="F706" s="236" t="s">
        <v>1493</v>
      </c>
      <c r="G706" s="233"/>
      <c r="H706" s="237">
        <v>13.913</v>
      </c>
      <c r="I706" s="238"/>
      <c r="J706" s="233"/>
      <c r="K706" s="233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154</v>
      </c>
      <c r="AU706" s="243" t="s">
        <v>85</v>
      </c>
      <c r="AV706" s="13" t="s">
        <v>85</v>
      </c>
      <c r="AW706" s="13" t="s">
        <v>4</v>
      </c>
      <c r="AX706" s="13" t="s">
        <v>83</v>
      </c>
      <c r="AY706" s="243" t="s">
        <v>146</v>
      </c>
    </row>
    <row r="707" s="2" customFormat="1" ht="16.5" customHeight="1">
      <c r="A707" s="37"/>
      <c r="B707" s="38"/>
      <c r="C707" s="244" t="s">
        <v>1494</v>
      </c>
      <c r="D707" s="244" t="s">
        <v>196</v>
      </c>
      <c r="E707" s="245" t="s">
        <v>1495</v>
      </c>
      <c r="F707" s="246" t="s">
        <v>1496</v>
      </c>
      <c r="G707" s="247" t="s">
        <v>1497</v>
      </c>
      <c r="H707" s="248">
        <v>11</v>
      </c>
      <c r="I707" s="249"/>
      <c r="J707" s="250">
        <f>ROUND(I707*H707,2)</f>
        <v>0</v>
      </c>
      <c r="K707" s="251"/>
      <c r="L707" s="252"/>
      <c r="M707" s="253" t="s">
        <v>1</v>
      </c>
      <c r="N707" s="254" t="s">
        <v>40</v>
      </c>
      <c r="O707" s="90"/>
      <c r="P707" s="228">
        <f>O707*H707</f>
        <v>0</v>
      </c>
      <c r="Q707" s="228">
        <v>0.00020000000000000001</v>
      </c>
      <c r="R707" s="228">
        <f>Q707*H707</f>
        <v>0.0022000000000000001</v>
      </c>
      <c r="S707" s="228">
        <v>0</v>
      </c>
      <c r="T707" s="229">
        <f>S707*H707</f>
        <v>0</v>
      </c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R707" s="230" t="s">
        <v>313</v>
      </c>
      <c r="AT707" s="230" t="s">
        <v>196</v>
      </c>
      <c r="AU707" s="230" t="s">
        <v>85</v>
      </c>
      <c r="AY707" s="16" t="s">
        <v>146</v>
      </c>
      <c r="BE707" s="231">
        <f>IF(N707="základní",J707,0)</f>
        <v>0</v>
      </c>
      <c r="BF707" s="231">
        <f>IF(N707="snížená",J707,0)</f>
        <v>0</v>
      </c>
      <c r="BG707" s="231">
        <f>IF(N707="zákl. přenesená",J707,0)</f>
        <v>0</v>
      </c>
      <c r="BH707" s="231">
        <f>IF(N707="sníž. přenesená",J707,0)</f>
        <v>0</v>
      </c>
      <c r="BI707" s="231">
        <f>IF(N707="nulová",J707,0)</f>
        <v>0</v>
      </c>
      <c r="BJ707" s="16" t="s">
        <v>83</v>
      </c>
      <c r="BK707" s="231">
        <f>ROUND(I707*H707,2)</f>
        <v>0</v>
      </c>
      <c r="BL707" s="16" t="s">
        <v>227</v>
      </c>
      <c r="BM707" s="230" t="s">
        <v>1498</v>
      </c>
    </row>
    <row r="708" s="2" customFormat="1" ht="16.5" customHeight="1">
      <c r="A708" s="37"/>
      <c r="B708" s="38"/>
      <c r="C708" s="218" t="s">
        <v>1499</v>
      </c>
      <c r="D708" s="218" t="s">
        <v>148</v>
      </c>
      <c r="E708" s="219" t="s">
        <v>1500</v>
      </c>
      <c r="F708" s="220" t="s">
        <v>1501</v>
      </c>
      <c r="G708" s="221" t="s">
        <v>1502</v>
      </c>
      <c r="H708" s="222">
        <v>1</v>
      </c>
      <c r="I708" s="223"/>
      <c r="J708" s="224">
        <f>ROUND(I708*H708,2)</f>
        <v>0</v>
      </c>
      <c r="K708" s="225"/>
      <c r="L708" s="43"/>
      <c r="M708" s="226" t="s">
        <v>1</v>
      </c>
      <c r="N708" s="227" t="s">
        <v>40</v>
      </c>
      <c r="O708" s="90"/>
      <c r="P708" s="228">
        <f>O708*H708</f>
        <v>0</v>
      </c>
      <c r="Q708" s="228">
        <v>0</v>
      </c>
      <c r="R708" s="228">
        <f>Q708*H708</f>
        <v>0</v>
      </c>
      <c r="S708" s="228">
        <v>0</v>
      </c>
      <c r="T708" s="229">
        <f>S708*H708</f>
        <v>0</v>
      </c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R708" s="230" t="s">
        <v>227</v>
      </c>
      <c r="AT708" s="230" t="s">
        <v>148</v>
      </c>
      <c r="AU708" s="230" t="s">
        <v>85</v>
      </c>
      <c r="AY708" s="16" t="s">
        <v>146</v>
      </c>
      <c r="BE708" s="231">
        <f>IF(N708="základní",J708,0)</f>
        <v>0</v>
      </c>
      <c r="BF708" s="231">
        <f>IF(N708="snížená",J708,0)</f>
        <v>0</v>
      </c>
      <c r="BG708" s="231">
        <f>IF(N708="zákl. přenesená",J708,0)</f>
        <v>0</v>
      </c>
      <c r="BH708" s="231">
        <f>IF(N708="sníž. přenesená",J708,0)</f>
        <v>0</v>
      </c>
      <c r="BI708" s="231">
        <f>IF(N708="nulová",J708,0)</f>
        <v>0</v>
      </c>
      <c r="BJ708" s="16" t="s">
        <v>83</v>
      </c>
      <c r="BK708" s="231">
        <f>ROUND(I708*H708,2)</f>
        <v>0</v>
      </c>
      <c r="BL708" s="16" t="s">
        <v>227</v>
      </c>
      <c r="BM708" s="230" t="s">
        <v>1503</v>
      </c>
    </row>
    <row r="709" s="2" customFormat="1" ht="16.5" customHeight="1">
      <c r="A709" s="37"/>
      <c r="B709" s="38"/>
      <c r="C709" s="244" t="s">
        <v>1504</v>
      </c>
      <c r="D709" s="244" t="s">
        <v>196</v>
      </c>
      <c r="E709" s="245" t="s">
        <v>1505</v>
      </c>
      <c r="F709" s="246" t="s">
        <v>1506</v>
      </c>
      <c r="G709" s="247" t="s">
        <v>1502</v>
      </c>
      <c r="H709" s="248">
        <v>1</v>
      </c>
      <c r="I709" s="249"/>
      <c r="J709" s="250">
        <f>ROUND(I709*H709,2)</f>
        <v>0</v>
      </c>
      <c r="K709" s="251"/>
      <c r="L709" s="252"/>
      <c r="M709" s="253" t="s">
        <v>1</v>
      </c>
      <c r="N709" s="254" t="s">
        <v>40</v>
      </c>
      <c r="O709" s="90"/>
      <c r="P709" s="228">
        <f>O709*H709</f>
        <v>0</v>
      </c>
      <c r="Q709" s="228">
        <v>0.080000000000000002</v>
      </c>
      <c r="R709" s="228">
        <f>Q709*H709</f>
        <v>0.080000000000000002</v>
      </c>
      <c r="S709" s="228">
        <v>0</v>
      </c>
      <c r="T709" s="229">
        <f>S709*H709</f>
        <v>0</v>
      </c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R709" s="230" t="s">
        <v>313</v>
      </c>
      <c r="AT709" s="230" t="s">
        <v>196</v>
      </c>
      <c r="AU709" s="230" t="s">
        <v>85</v>
      </c>
      <c r="AY709" s="16" t="s">
        <v>146</v>
      </c>
      <c r="BE709" s="231">
        <f>IF(N709="základní",J709,0)</f>
        <v>0</v>
      </c>
      <c r="BF709" s="231">
        <f>IF(N709="snížená",J709,0)</f>
        <v>0</v>
      </c>
      <c r="BG709" s="231">
        <f>IF(N709="zákl. přenesená",J709,0)</f>
        <v>0</v>
      </c>
      <c r="BH709" s="231">
        <f>IF(N709="sníž. přenesená",J709,0)</f>
        <v>0</v>
      </c>
      <c r="BI709" s="231">
        <f>IF(N709="nulová",J709,0)</f>
        <v>0</v>
      </c>
      <c r="BJ709" s="16" t="s">
        <v>83</v>
      </c>
      <c r="BK709" s="231">
        <f>ROUND(I709*H709,2)</f>
        <v>0</v>
      </c>
      <c r="BL709" s="16" t="s">
        <v>227</v>
      </c>
      <c r="BM709" s="230" t="s">
        <v>1507</v>
      </c>
    </row>
    <row r="710" s="2" customFormat="1" ht="16.5" customHeight="1">
      <c r="A710" s="37"/>
      <c r="B710" s="38"/>
      <c r="C710" s="218" t="s">
        <v>1508</v>
      </c>
      <c r="D710" s="218" t="s">
        <v>148</v>
      </c>
      <c r="E710" s="219" t="s">
        <v>1509</v>
      </c>
      <c r="F710" s="220" t="s">
        <v>1510</v>
      </c>
      <c r="G710" s="221" t="s">
        <v>1502</v>
      </c>
      <c r="H710" s="222">
        <v>1</v>
      </c>
      <c r="I710" s="223"/>
      <c r="J710" s="224">
        <f>ROUND(I710*H710,2)</f>
        <v>0</v>
      </c>
      <c r="K710" s="225"/>
      <c r="L710" s="43"/>
      <c r="M710" s="226" t="s">
        <v>1</v>
      </c>
      <c r="N710" s="227" t="s">
        <v>40</v>
      </c>
      <c r="O710" s="90"/>
      <c r="P710" s="228">
        <f>O710*H710</f>
        <v>0</v>
      </c>
      <c r="Q710" s="228">
        <v>0</v>
      </c>
      <c r="R710" s="228">
        <f>Q710*H710</f>
        <v>0</v>
      </c>
      <c r="S710" s="228">
        <v>0</v>
      </c>
      <c r="T710" s="229">
        <f>S710*H710</f>
        <v>0</v>
      </c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R710" s="230" t="s">
        <v>227</v>
      </c>
      <c r="AT710" s="230" t="s">
        <v>148</v>
      </c>
      <c r="AU710" s="230" t="s">
        <v>85</v>
      </c>
      <c r="AY710" s="16" t="s">
        <v>146</v>
      </c>
      <c r="BE710" s="231">
        <f>IF(N710="základní",J710,0)</f>
        <v>0</v>
      </c>
      <c r="BF710" s="231">
        <f>IF(N710="snížená",J710,0)</f>
        <v>0</v>
      </c>
      <c r="BG710" s="231">
        <f>IF(N710="zákl. přenesená",J710,0)</f>
        <v>0</v>
      </c>
      <c r="BH710" s="231">
        <f>IF(N710="sníž. přenesená",J710,0)</f>
        <v>0</v>
      </c>
      <c r="BI710" s="231">
        <f>IF(N710="nulová",J710,0)</f>
        <v>0</v>
      </c>
      <c r="BJ710" s="16" t="s">
        <v>83</v>
      </c>
      <c r="BK710" s="231">
        <f>ROUND(I710*H710,2)</f>
        <v>0</v>
      </c>
      <c r="BL710" s="16" t="s">
        <v>227</v>
      </c>
      <c r="BM710" s="230" t="s">
        <v>1511</v>
      </c>
    </row>
    <row r="711" s="2" customFormat="1" ht="16.5" customHeight="1">
      <c r="A711" s="37"/>
      <c r="B711" s="38"/>
      <c r="C711" s="244" t="s">
        <v>1512</v>
      </c>
      <c r="D711" s="244" t="s">
        <v>196</v>
      </c>
      <c r="E711" s="245" t="s">
        <v>1513</v>
      </c>
      <c r="F711" s="246" t="s">
        <v>1514</v>
      </c>
      <c r="G711" s="247" t="s">
        <v>340</v>
      </c>
      <c r="H711" s="248">
        <v>13</v>
      </c>
      <c r="I711" s="249"/>
      <c r="J711" s="250">
        <f>ROUND(I711*H711,2)</f>
        <v>0</v>
      </c>
      <c r="K711" s="251"/>
      <c r="L711" s="252"/>
      <c r="M711" s="253" t="s">
        <v>1</v>
      </c>
      <c r="N711" s="254" t="s">
        <v>40</v>
      </c>
      <c r="O711" s="90"/>
      <c r="P711" s="228">
        <f>O711*H711</f>
        <v>0</v>
      </c>
      <c r="Q711" s="228">
        <v>0.02</v>
      </c>
      <c r="R711" s="228">
        <f>Q711*H711</f>
        <v>0.26000000000000001</v>
      </c>
      <c r="S711" s="228">
        <v>0</v>
      </c>
      <c r="T711" s="229">
        <f>S711*H711</f>
        <v>0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R711" s="230" t="s">
        <v>313</v>
      </c>
      <c r="AT711" s="230" t="s">
        <v>196</v>
      </c>
      <c r="AU711" s="230" t="s">
        <v>85</v>
      </c>
      <c r="AY711" s="16" t="s">
        <v>146</v>
      </c>
      <c r="BE711" s="231">
        <f>IF(N711="základní",J711,0)</f>
        <v>0</v>
      </c>
      <c r="BF711" s="231">
        <f>IF(N711="snížená",J711,0)</f>
        <v>0</v>
      </c>
      <c r="BG711" s="231">
        <f>IF(N711="zákl. přenesená",J711,0)</f>
        <v>0</v>
      </c>
      <c r="BH711" s="231">
        <f>IF(N711="sníž. přenesená",J711,0)</f>
        <v>0</v>
      </c>
      <c r="BI711" s="231">
        <f>IF(N711="nulová",J711,0)</f>
        <v>0</v>
      </c>
      <c r="BJ711" s="16" t="s">
        <v>83</v>
      </c>
      <c r="BK711" s="231">
        <f>ROUND(I711*H711,2)</f>
        <v>0</v>
      </c>
      <c r="BL711" s="16" t="s">
        <v>227</v>
      </c>
      <c r="BM711" s="230" t="s">
        <v>1515</v>
      </c>
    </row>
    <row r="712" s="2" customFormat="1" ht="24.15" customHeight="1">
      <c r="A712" s="37"/>
      <c r="B712" s="38"/>
      <c r="C712" s="244" t="s">
        <v>1516</v>
      </c>
      <c r="D712" s="244" t="s">
        <v>196</v>
      </c>
      <c r="E712" s="245" t="s">
        <v>1517</v>
      </c>
      <c r="F712" s="246" t="s">
        <v>1518</v>
      </c>
      <c r="G712" s="247" t="s">
        <v>340</v>
      </c>
      <c r="H712" s="248">
        <v>1</v>
      </c>
      <c r="I712" s="249"/>
      <c r="J712" s="250">
        <f>ROUND(I712*H712,2)</f>
        <v>0</v>
      </c>
      <c r="K712" s="251"/>
      <c r="L712" s="252"/>
      <c r="M712" s="253" t="s">
        <v>1</v>
      </c>
      <c r="N712" s="254" t="s">
        <v>40</v>
      </c>
      <c r="O712" s="90"/>
      <c r="P712" s="228">
        <f>O712*H712</f>
        <v>0</v>
      </c>
      <c r="Q712" s="228">
        <v>0.044999999999999998</v>
      </c>
      <c r="R712" s="228">
        <f>Q712*H712</f>
        <v>0.044999999999999998</v>
      </c>
      <c r="S712" s="228">
        <v>0</v>
      </c>
      <c r="T712" s="229">
        <f>S712*H712</f>
        <v>0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R712" s="230" t="s">
        <v>313</v>
      </c>
      <c r="AT712" s="230" t="s">
        <v>196</v>
      </c>
      <c r="AU712" s="230" t="s">
        <v>85</v>
      </c>
      <c r="AY712" s="16" t="s">
        <v>146</v>
      </c>
      <c r="BE712" s="231">
        <f>IF(N712="základní",J712,0)</f>
        <v>0</v>
      </c>
      <c r="BF712" s="231">
        <f>IF(N712="snížená",J712,0)</f>
        <v>0</v>
      </c>
      <c r="BG712" s="231">
        <f>IF(N712="zákl. přenesená",J712,0)</f>
        <v>0</v>
      </c>
      <c r="BH712" s="231">
        <f>IF(N712="sníž. přenesená",J712,0)</f>
        <v>0</v>
      </c>
      <c r="BI712" s="231">
        <f>IF(N712="nulová",J712,0)</f>
        <v>0</v>
      </c>
      <c r="BJ712" s="16" t="s">
        <v>83</v>
      </c>
      <c r="BK712" s="231">
        <f>ROUND(I712*H712,2)</f>
        <v>0</v>
      </c>
      <c r="BL712" s="16" t="s">
        <v>227</v>
      </c>
      <c r="BM712" s="230" t="s">
        <v>1519</v>
      </c>
    </row>
    <row r="713" s="2" customFormat="1" ht="16.5" customHeight="1">
      <c r="A713" s="37"/>
      <c r="B713" s="38"/>
      <c r="C713" s="244" t="s">
        <v>1520</v>
      </c>
      <c r="D713" s="244" t="s">
        <v>196</v>
      </c>
      <c r="E713" s="245" t="s">
        <v>1521</v>
      </c>
      <c r="F713" s="246" t="s">
        <v>1522</v>
      </c>
      <c r="G713" s="247" t="s">
        <v>340</v>
      </c>
      <c r="H713" s="248">
        <v>1</v>
      </c>
      <c r="I713" s="249"/>
      <c r="J713" s="250">
        <f>ROUND(I713*H713,2)</f>
        <v>0</v>
      </c>
      <c r="K713" s="251"/>
      <c r="L713" s="252"/>
      <c r="M713" s="253" t="s">
        <v>1</v>
      </c>
      <c r="N713" s="254" t="s">
        <v>40</v>
      </c>
      <c r="O713" s="90"/>
      <c r="P713" s="228">
        <f>O713*H713</f>
        <v>0</v>
      </c>
      <c r="Q713" s="228">
        <v>0.014999999999999999</v>
      </c>
      <c r="R713" s="228">
        <f>Q713*H713</f>
        <v>0.014999999999999999</v>
      </c>
      <c r="S713" s="228">
        <v>0</v>
      </c>
      <c r="T713" s="229">
        <f>S713*H713</f>
        <v>0</v>
      </c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R713" s="230" t="s">
        <v>313</v>
      </c>
      <c r="AT713" s="230" t="s">
        <v>196</v>
      </c>
      <c r="AU713" s="230" t="s">
        <v>85</v>
      </c>
      <c r="AY713" s="16" t="s">
        <v>146</v>
      </c>
      <c r="BE713" s="231">
        <f>IF(N713="základní",J713,0)</f>
        <v>0</v>
      </c>
      <c r="BF713" s="231">
        <f>IF(N713="snížená",J713,0)</f>
        <v>0</v>
      </c>
      <c r="BG713" s="231">
        <f>IF(N713="zákl. přenesená",J713,0)</f>
        <v>0</v>
      </c>
      <c r="BH713" s="231">
        <f>IF(N713="sníž. přenesená",J713,0)</f>
        <v>0</v>
      </c>
      <c r="BI713" s="231">
        <f>IF(N713="nulová",J713,0)</f>
        <v>0</v>
      </c>
      <c r="BJ713" s="16" t="s">
        <v>83</v>
      </c>
      <c r="BK713" s="231">
        <f>ROUND(I713*H713,2)</f>
        <v>0</v>
      </c>
      <c r="BL713" s="16" t="s">
        <v>227</v>
      </c>
      <c r="BM713" s="230" t="s">
        <v>1523</v>
      </c>
    </row>
    <row r="714" s="2" customFormat="1" ht="49.05" customHeight="1">
      <c r="A714" s="37"/>
      <c r="B714" s="38"/>
      <c r="C714" s="218" t="s">
        <v>1524</v>
      </c>
      <c r="D714" s="218" t="s">
        <v>148</v>
      </c>
      <c r="E714" s="219" t="s">
        <v>1525</v>
      </c>
      <c r="F714" s="220" t="s">
        <v>1526</v>
      </c>
      <c r="G714" s="221" t="s">
        <v>184</v>
      </c>
      <c r="H714" s="222">
        <v>3.2360000000000002</v>
      </c>
      <c r="I714" s="223"/>
      <c r="J714" s="224">
        <f>ROUND(I714*H714,2)</f>
        <v>0</v>
      </c>
      <c r="K714" s="225"/>
      <c r="L714" s="43"/>
      <c r="M714" s="226" t="s">
        <v>1</v>
      </c>
      <c r="N714" s="227" t="s">
        <v>40</v>
      </c>
      <c r="O714" s="90"/>
      <c r="P714" s="228">
        <f>O714*H714</f>
        <v>0</v>
      </c>
      <c r="Q714" s="228">
        <v>0</v>
      </c>
      <c r="R714" s="228">
        <f>Q714*H714</f>
        <v>0</v>
      </c>
      <c r="S714" s="228">
        <v>0</v>
      </c>
      <c r="T714" s="229">
        <f>S714*H714</f>
        <v>0</v>
      </c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R714" s="230" t="s">
        <v>227</v>
      </c>
      <c r="AT714" s="230" t="s">
        <v>148</v>
      </c>
      <c r="AU714" s="230" t="s">
        <v>85</v>
      </c>
      <c r="AY714" s="16" t="s">
        <v>146</v>
      </c>
      <c r="BE714" s="231">
        <f>IF(N714="základní",J714,0)</f>
        <v>0</v>
      </c>
      <c r="BF714" s="231">
        <f>IF(N714="snížená",J714,0)</f>
        <v>0</v>
      </c>
      <c r="BG714" s="231">
        <f>IF(N714="zákl. přenesená",J714,0)</f>
        <v>0</v>
      </c>
      <c r="BH714" s="231">
        <f>IF(N714="sníž. přenesená",J714,0)</f>
        <v>0</v>
      </c>
      <c r="BI714" s="231">
        <f>IF(N714="nulová",J714,0)</f>
        <v>0</v>
      </c>
      <c r="BJ714" s="16" t="s">
        <v>83</v>
      </c>
      <c r="BK714" s="231">
        <f>ROUND(I714*H714,2)</f>
        <v>0</v>
      </c>
      <c r="BL714" s="16" t="s">
        <v>227</v>
      </c>
      <c r="BM714" s="230" t="s">
        <v>1527</v>
      </c>
    </row>
    <row r="715" s="12" customFormat="1" ht="22.8" customHeight="1">
      <c r="A715" s="12"/>
      <c r="B715" s="202"/>
      <c r="C715" s="203"/>
      <c r="D715" s="204" t="s">
        <v>74</v>
      </c>
      <c r="E715" s="216" t="s">
        <v>1528</v>
      </c>
      <c r="F715" s="216" t="s">
        <v>1529</v>
      </c>
      <c r="G715" s="203"/>
      <c r="H715" s="203"/>
      <c r="I715" s="206"/>
      <c r="J715" s="217">
        <f>BK715</f>
        <v>0</v>
      </c>
      <c r="K715" s="203"/>
      <c r="L715" s="208"/>
      <c r="M715" s="209"/>
      <c r="N715" s="210"/>
      <c r="O715" s="210"/>
      <c r="P715" s="211">
        <f>SUM(P716:P750)</f>
        <v>0</v>
      </c>
      <c r="Q715" s="210"/>
      <c r="R715" s="211">
        <f>SUM(R716:R750)</f>
        <v>1.9101540999999997</v>
      </c>
      <c r="S715" s="210"/>
      <c r="T715" s="212">
        <f>SUM(T716:T750)</f>
        <v>0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213" t="s">
        <v>85</v>
      </c>
      <c r="AT715" s="214" t="s">
        <v>74</v>
      </c>
      <c r="AU715" s="214" t="s">
        <v>83</v>
      </c>
      <c r="AY715" s="213" t="s">
        <v>146</v>
      </c>
      <c r="BK715" s="215">
        <f>SUM(BK716:BK750)</f>
        <v>0</v>
      </c>
    </row>
    <row r="716" s="2" customFormat="1" ht="37.8" customHeight="1">
      <c r="A716" s="37"/>
      <c r="B716" s="38"/>
      <c r="C716" s="218" t="s">
        <v>1530</v>
      </c>
      <c r="D716" s="218" t="s">
        <v>148</v>
      </c>
      <c r="E716" s="219" t="s">
        <v>1531</v>
      </c>
      <c r="F716" s="220" t="s">
        <v>1532</v>
      </c>
      <c r="G716" s="221" t="s">
        <v>295</v>
      </c>
      <c r="H716" s="222">
        <v>5.6900000000000004</v>
      </c>
      <c r="I716" s="223"/>
      <c r="J716" s="224">
        <f>ROUND(I716*H716,2)</f>
        <v>0</v>
      </c>
      <c r="K716" s="225"/>
      <c r="L716" s="43"/>
      <c r="M716" s="226" t="s">
        <v>1</v>
      </c>
      <c r="N716" s="227" t="s">
        <v>40</v>
      </c>
      <c r="O716" s="90"/>
      <c r="P716" s="228">
        <f>O716*H716</f>
        <v>0</v>
      </c>
      <c r="Q716" s="228">
        <v>0</v>
      </c>
      <c r="R716" s="228">
        <f>Q716*H716</f>
        <v>0</v>
      </c>
      <c r="S716" s="228">
        <v>0</v>
      </c>
      <c r="T716" s="229">
        <f>S716*H716</f>
        <v>0</v>
      </c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R716" s="230" t="s">
        <v>227</v>
      </c>
      <c r="AT716" s="230" t="s">
        <v>148</v>
      </c>
      <c r="AU716" s="230" t="s">
        <v>85</v>
      </c>
      <c r="AY716" s="16" t="s">
        <v>146</v>
      </c>
      <c r="BE716" s="231">
        <f>IF(N716="základní",J716,0)</f>
        <v>0</v>
      </c>
      <c r="BF716" s="231">
        <f>IF(N716="snížená",J716,0)</f>
        <v>0</v>
      </c>
      <c r="BG716" s="231">
        <f>IF(N716="zákl. přenesená",J716,0)</f>
        <v>0</v>
      </c>
      <c r="BH716" s="231">
        <f>IF(N716="sníž. přenesená",J716,0)</f>
        <v>0</v>
      </c>
      <c r="BI716" s="231">
        <f>IF(N716="nulová",J716,0)</f>
        <v>0</v>
      </c>
      <c r="BJ716" s="16" t="s">
        <v>83</v>
      </c>
      <c r="BK716" s="231">
        <f>ROUND(I716*H716,2)</f>
        <v>0</v>
      </c>
      <c r="BL716" s="16" t="s">
        <v>227</v>
      </c>
      <c r="BM716" s="230" t="s">
        <v>1533</v>
      </c>
    </row>
    <row r="717" s="13" customFormat="1">
      <c r="A717" s="13"/>
      <c r="B717" s="232"/>
      <c r="C717" s="233"/>
      <c r="D717" s="234" t="s">
        <v>154</v>
      </c>
      <c r="E717" s="235" t="s">
        <v>1</v>
      </c>
      <c r="F717" s="236" t="s">
        <v>1534</v>
      </c>
      <c r="G717" s="233"/>
      <c r="H717" s="237">
        <v>5.6900000000000004</v>
      </c>
      <c r="I717" s="238"/>
      <c r="J717" s="233"/>
      <c r="K717" s="233"/>
      <c r="L717" s="239"/>
      <c r="M717" s="240"/>
      <c r="N717" s="241"/>
      <c r="O717" s="241"/>
      <c r="P717" s="241"/>
      <c r="Q717" s="241"/>
      <c r="R717" s="241"/>
      <c r="S717" s="241"/>
      <c r="T717" s="24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3" t="s">
        <v>154</v>
      </c>
      <c r="AU717" s="243" t="s">
        <v>85</v>
      </c>
      <c r="AV717" s="13" t="s">
        <v>85</v>
      </c>
      <c r="AW717" s="13" t="s">
        <v>156</v>
      </c>
      <c r="AX717" s="13" t="s">
        <v>75</v>
      </c>
      <c r="AY717" s="243" t="s">
        <v>146</v>
      </c>
    </row>
    <row r="718" s="2" customFormat="1" ht="37.8" customHeight="1">
      <c r="A718" s="37"/>
      <c r="B718" s="38"/>
      <c r="C718" s="244" t="s">
        <v>1535</v>
      </c>
      <c r="D718" s="244" t="s">
        <v>196</v>
      </c>
      <c r="E718" s="245" t="s">
        <v>1536</v>
      </c>
      <c r="F718" s="246" t="s">
        <v>1537</v>
      </c>
      <c r="G718" s="247" t="s">
        <v>340</v>
      </c>
      <c r="H718" s="248">
        <v>1</v>
      </c>
      <c r="I718" s="249"/>
      <c r="J718" s="250">
        <f>ROUND(I718*H718,2)</f>
        <v>0</v>
      </c>
      <c r="K718" s="251"/>
      <c r="L718" s="252"/>
      <c r="M718" s="253" t="s">
        <v>1</v>
      </c>
      <c r="N718" s="254" t="s">
        <v>40</v>
      </c>
      <c r="O718" s="90"/>
      <c r="P718" s="228">
        <f>O718*H718</f>
        <v>0</v>
      </c>
      <c r="Q718" s="228">
        <v>0.88800000000000001</v>
      </c>
      <c r="R718" s="228">
        <f>Q718*H718</f>
        <v>0.88800000000000001</v>
      </c>
      <c r="S718" s="228">
        <v>0</v>
      </c>
      <c r="T718" s="229">
        <f>S718*H718</f>
        <v>0</v>
      </c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R718" s="230" t="s">
        <v>313</v>
      </c>
      <c r="AT718" s="230" t="s">
        <v>196</v>
      </c>
      <c r="AU718" s="230" t="s">
        <v>85</v>
      </c>
      <c r="AY718" s="16" t="s">
        <v>146</v>
      </c>
      <c r="BE718" s="231">
        <f>IF(N718="základní",J718,0)</f>
        <v>0</v>
      </c>
      <c r="BF718" s="231">
        <f>IF(N718="snížená",J718,0)</f>
        <v>0</v>
      </c>
      <c r="BG718" s="231">
        <f>IF(N718="zákl. přenesená",J718,0)</f>
        <v>0</v>
      </c>
      <c r="BH718" s="231">
        <f>IF(N718="sníž. přenesená",J718,0)</f>
        <v>0</v>
      </c>
      <c r="BI718" s="231">
        <f>IF(N718="nulová",J718,0)</f>
        <v>0</v>
      </c>
      <c r="BJ718" s="16" t="s">
        <v>83</v>
      </c>
      <c r="BK718" s="231">
        <f>ROUND(I718*H718,2)</f>
        <v>0</v>
      </c>
      <c r="BL718" s="16" t="s">
        <v>227</v>
      </c>
      <c r="BM718" s="230" t="s">
        <v>1538</v>
      </c>
    </row>
    <row r="719" s="2" customFormat="1" ht="37.8" customHeight="1">
      <c r="A719" s="37"/>
      <c r="B719" s="38"/>
      <c r="C719" s="218" t="s">
        <v>1539</v>
      </c>
      <c r="D719" s="218" t="s">
        <v>148</v>
      </c>
      <c r="E719" s="219" t="s">
        <v>1540</v>
      </c>
      <c r="F719" s="220" t="s">
        <v>1541</v>
      </c>
      <c r="G719" s="221" t="s">
        <v>295</v>
      </c>
      <c r="H719" s="222">
        <v>8.2599999999999998</v>
      </c>
      <c r="I719" s="223"/>
      <c r="J719" s="224">
        <f>ROUND(I719*H719,2)</f>
        <v>0</v>
      </c>
      <c r="K719" s="225"/>
      <c r="L719" s="43"/>
      <c r="M719" s="226" t="s">
        <v>1</v>
      </c>
      <c r="N719" s="227" t="s">
        <v>40</v>
      </c>
      <c r="O719" s="90"/>
      <c r="P719" s="228">
        <f>O719*H719</f>
        <v>0</v>
      </c>
      <c r="Q719" s="228">
        <v>0.00011</v>
      </c>
      <c r="R719" s="228">
        <f>Q719*H719</f>
        <v>0.00090859999999999997</v>
      </c>
      <c r="S719" s="228">
        <v>0</v>
      </c>
      <c r="T719" s="229">
        <f>S719*H719</f>
        <v>0</v>
      </c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R719" s="230" t="s">
        <v>227</v>
      </c>
      <c r="AT719" s="230" t="s">
        <v>148</v>
      </c>
      <c r="AU719" s="230" t="s">
        <v>85</v>
      </c>
      <c r="AY719" s="16" t="s">
        <v>146</v>
      </c>
      <c r="BE719" s="231">
        <f>IF(N719="základní",J719,0)</f>
        <v>0</v>
      </c>
      <c r="BF719" s="231">
        <f>IF(N719="snížená",J719,0)</f>
        <v>0</v>
      </c>
      <c r="BG719" s="231">
        <f>IF(N719="zákl. přenesená",J719,0)</f>
        <v>0</v>
      </c>
      <c r="BH719" s="231">
        <f>IF(N719="sníž. přenesená",J719,0)</f>
        <v>0</v>
      </c>
      <c r="BI719" s="231">
        <f>IF(N719="nulová",J719,0)</f>
        <v>0</v>
      </c>
      <c r="BJ719" s="16" t="s">
        <v>83</v>
      </c>
      <c r="BK719" s="231">
        <f>ROUND(I719*H719,2)</f>
        <v>0</v>
      </c>
      <c r="BL719" s="16" t="s">
        <v>227</v>
      </c>
      <c r="BM719" s="230" t="s">
        <v>1542</v>
      </c>
    </row>
    <row r="720" s="13" customFormat="1">
      <c r="A720" s="13"/>
      <c r="B720" s="232"/>
      <c r="C720" s="233"/>
      <c r="D720" s="234" t="s">
        <v>154</v>
      </c>
      <c r="E720" s="235" t="s">
        <v>1</v>
      </c>
      <c r="F720" s="236" t="s">
        <v>1543</v>
      </c>
      <c r="G720" s="233"/>
      <c r="H720" s="237">
        <v>8.2599999999999998</v>
      </c>
      <c r="I720" s="238"/>
      <c r="J720" s="233"/>
      <c r="K720" s="233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154</v>
      </c>
      <c r="AU720" s="243" t="s">
        <v>85</v>
      </c>
      <c r="AV720" s="13" t="s">
        <v>85</v>
      </c>
      <c r="AW720" s="13" t="s">
        <v>156</v>
      </c>
      <c r="AX720" s="13" t="s">
        <v>75</v>
      </c>
      <c r="AY720" s="243" t="s">
        <v>146</v>
      </c>
    </row>
    <row r="721" s="2" customFormat="1" ht="33" customHeight="1">
      <c r="A721" s="37"/>
      <c r="B721" s="38"/>
      <c r="C721" s="218" t="s">
        <v>1544</v>
      </c>
      <c r="D721" s="218" t="s">
        <v>148</v>
      </c>
      <c r="E721" s="219" t="s">
        <v>1545</v>
      </c>
      <c r="F721" s="220" t="s">
        <v>1546</v>
      </c>
      <c r="G721" s="221" t="s">
        <v>295</v>
      </c>
      <c r="H721" s="222">
        <v>5.2000000000000002</v>
      </c>
      <c r="I721" s="223"/>
      <c r="J721" s="224">
        <f>ROUND(I721*H721,2)</f>
        <v>0</v>
      </c>
      <c r="K721" s="225"/>
      <c r="L721" s="43"/>
      <c r="M721" s="226" t="s">
        <v>1</v>
      </c>
      <c r="N721" s="227" t="s">
        <v>40</v>
      </c>
      <c r="O721" s="90"/>
      <c r="P721" s="228">
        <f>O721*H721</f>
        <v>0</v>
      </c>
      <c r="Q721" s="228">
        <v>0</v>
      </c>
      <c r="R721" s="228">
        <f>Q721*H721</f>
        <v>0</v>
      </c>
      <c r="S721" s="228">
        <v>0</v>
      </c>
      <c r="T721" s="229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230" t="s">
        <v>227</v>
      </c>
      <c r="AT721" s="230" t="s">
        <v>148</v>
      </c>
      <c r="AU721" s="230" t="s">
        <v>85</v>
      </c>
      <c r="AY721" s="16" t="s">
        <v>146</v>
      </c>
      <c r="BE721" s="231">
        <f>IF(N721="základní",J721,0)</f>
        <v>0</v>
      </c>
      <c r="BF721" s="231">
        <f>IF(N721="snížená",J721,0)</f>
        <v>0</v>
      </c>
      <c r="BG721" s="231">
        <f>IF(N721="zákl. přenesená",J721,0)</f>
        <v>0</v>
      </c>
      <c r="BH721" s="231">
        <f>IF(N721="sníž. přenesená",J721,0)</f>
        <v>0</v>
      </c>
      <c r="BI721" s="231">
        <f>IF(N721="nulová",J721,0)</f>
        <v>0</v>
      </c>
      <c r="BJ721" s="16" t="s">
        <v>83</v>
      </c>
      <c r="BK721" s="231">
        <f>ROUND(I721*H721,2)</f>
        <v>0</v>
      </c>
      <c r="BL721" s="16" t="s">
        <v>227</v>
      </c>
      <c r="BM721" s="230" t="s">
        <v>1547</v>
      </c>
    </row>
    <row r="722" s="13" customFormat="1">
      <c r="A722" s="13"/>
      <c r="B722" s="232"/>
      <c r="C722" s="233"/>
      <c r="D722" s="234" t="s">
        <v>154</v>
      </c>
      <c r="E722" s="235" t="s">
        <v>1</v>
      </c>
      <c r="F722" s="236" t="s">
        <v>1548</v>
      </c>
      <c r="G722" s="233"/>
      <c r="H722" s="237">
        <v>5.2000000000000002</v>
      </c>
      <c r="I722" s="238"/>
      <c r="J722" s="233"/>
      <c r="K722" s="233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154</v>
      </c>
      <c r="AU722" s="243" t="s">
        <v>85</v>
      </c>
      <c r="AV722" s="13" t="s">
        <v>85</v>
      </c>
      <c r="AW722" s="13" t="s">
        <v>156</v>
      </c>
      <c r="AX722" s="13" t="s">
        <v>75</v>
      </c>
      <c r="AY722" s="243" t="s">
        <v>146</v>
      </c>
    </row>
    <row r="723" s="2" customFormat="1" ht="21.75" customHeight="1">
      <c r="A723" s="37"/>
      <c r="B723" s="38"/>
      <c r="C723" s="244" t="s">
        <v>1549</v>
      </c>
      <c r="D723" s="244" t="s">
        <v>196</v>
      </c>
      <c r="E723" s="245" t="s">
        <v>1550</v>
      </c>
      <c r="F723" s="246" t="s">
        <v>1551</v>
      </c>
      <c r="G723" s="247" t="s">
        <v>295</v>
      </c>
      <c r="H723" s="248">
        <v>5.7199999999999998</v>
      </c>
      <c r="I723" s="249"/>
      <c r="J723" s="250">
        <f>ROUND(I723*H723,2)</f>
        <v>0</v>
      </c>
      <c r="K723" s="251"/>
      <c r="L723" s="252"/>
      <c r="M723" s="253" t="s">
        <v>1</v>
      </c>
      <c r="N723" s="254" t="s">
        <v>40</v>
      </c>
      <c r="O723" s="90"/>
      <c r="P723" s="228">
        <f>O723*H723</f>
        <v>0</v>
      </c>
      <c r="Q723" s="228">
        <v>0.00020000000000000001</v>
      </c>
      <c r="R723" s="228">
        <f>Q723*H723</f>
        <v>0.0011440000000000001</v>
      </c>
      <c r="S723" s="228">
        <v>0</v>
      </c>
      <c r="T723" s="229">
        <f>S723*H723</f>
        <v>0</v>
      </c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R723" s="230" t="s">
        <v>313</v>
      </c>
      <c r="AT723" s="230" t="s">
        <v>196</v>
      </c>
      <c r="AU723" s="230" t="s">
        <v>85</v>
      </c>
      <c r="AY723" s="16" t="s">
        <v>146</v>
      </c>
      <c r="BE723" s="231">
        <f>IF(N723="základní",J723,0)</f>
        <v>0</v>
      </c>
      <c r="BF723" s="231">
        <f>IF(N723="snížená",J723,0)</f>
        <v>0</v>
      </c>
      <c r="BG723" s="231">
        <f>IF(N723="zákl. přenesená",J723,0)</f>
        <v>0</v>
      </c>
      <c r="BH723" s="231">
        <f>IF(N723="sníž. přenesená",J723,0)</f>
        <v>0</v>
      </c>
      <c r="BI723" s="231">
        <f>IF(N723="nulová",J723,0)</f>
        <v>0</v>
      </c>
      <c r="BJ723" s="16" t="s">
        <v>83</v>
      </c>
      <c r="BK723" s="231">
        <f>ROUND(I723*H723,2)</f>
        <v>0</v>
      </c>
      <c r="BL723" s="16" t="s">
        <v>227</v>
      </c>
      <c r="BM723" s="230" t="s">
        <v>1552</v>
      </c>
    </row>
    <row r="724" s="13" customFormat="1">
      <c r="A724" s="13"/>
      <c r="B724" s="232"/>
      <c r="C724" s="233"/>
      <c r="D724" s="234" t="s">
        <v>154</v>
      </c>
      <c r="E724" s="233"/>
      <c r="F724" s="236" t="s">
        <v>1553</v>
      </c>
      <c r="G724" s="233"/>
      <c r="H724" s="237">
        <v>5.7199999999999998</v>
      </c>
      <c r="I724" s="238"/>
      <c r="J724" s="233"/>
      <c r="K724" s="233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154</v>
      </c>
      <c r="AU724" s="243" t="s">
        <v>85</v>
      </c>
      <c r="AV724" s="13" t="s">
        <v>85</v>
      </c>
      <c r="AW724" s="13" t="s">
        <v>4</v>
      </c>
      <c r="AX724" s="13" t="s">
        <v>83</v>
      </c>
      <c r="AY724" s="243" t="s">
        <v>146</v>
      </c>
    </row>
    <row r="725" s="2" customFormat="1" ht="24.15" customHeight="1">
      <c r="A725" s="37"/>
      <c r="B725" s="38"/>
      <c r="C725" s="218" t="s">
        <v>1554</v>
      </c>
      <c r="D725" s="218" t="s">
        <v>148</v>
      </c>
      <c r="E725" s="219" t="s">
        <v>1555</v>
      </c>
      <c r="F725" s="220" t="s">
        <v>1556</v>
      </c>
      <c r="G725" s="221" t="s">
        <v>340</v>
      </c>
      <c r="H725" s="222">
        <v>2</v>
      </c>
      <c r="I725" s="223"/>
      <c r="J725" s="224">
        <f>ROUND(I725*H725,2)</f>
        <v>0</v>
      </c>
      <c r="K725" s="225"/>
      <c r="L725" s="43"/>
      <c r="M725" s="226" t="s">
        <v>1</v>
      </c>
      <c r="N725" s="227" t="s">
        <v>40</v>
      </c>
      <c r="O725" s="90"/>
      <c r="P725" s="228">
        <f>O725*H725</f>
        <v>0</v>
      </c>
      <c r="Q725" s="228">
        <v>0</v>
      </c>
      <c r="R725" s="228">
        <f>Q725*H725</f>
        <v>0</v>
      </c>
      <c r="S725" s="228">
        <v>0</v>
      </c>
      <c r="T725" s="229">
        <f>S725*H725</f>
        <v>0</v>
      </c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R725" s="230" t="s">
        <v>227</v>
      </c>
      <c r="AT725" s="230" t="s">
        <v>148</v>
      </c>
      <c r="AU725" s="230" t="s">
        <v>85</v>
      </c>
      <c r="AY725" s="16" t="s">
        <v>146</v>
      </c>
      <c r="BE725" s="231">
        <f>IF(N725="základní",J725,0)</f>
        <v>0</v>
      </c>
      <c r="BF725" s="231">
        <f>IF(N725="snížená",J725,0)</f>
        <v>0</v>
      </c>
      <c r="BG725" s="231">
        <f>IF(N725="zákl. přenesená",J725,0)</f>
        <v>0</v>
      </c>
      <c r="BH725" s="231">
        <f>IF(N725="sníž. přenesená",J725,0)</f>
        <v>0</v>
      </c>
      <c r="BI725" s="231">
        <f>IF(N725="nulová",J725,0)</f>
        <v>0</v>
      </c>
      <c r="BJ725" s="16" t="s">
        <v>83</v>
      </c>
      <c r="BK725" s="231">
        <f>ROUND(I725*H725,2)</f>
        <v>0</v>
      </c>
      <c r="BL725" s="16" t="s">
        <v>227</v>
      </c>
      <c r="BM725" s="230" t="s">
        <v>1557</v>
      </c>
    </row>
    <row r="726" s="2" customFormat="1" ht="16.5" customHeight="1">
      <c r="A726" s="37"/>
      <c r="B726" s="38"/>
      <c r="C726" s="244" t="s">
        <v>1558</v>
      </c>
      <c r="D726" s="244" t="s">
        <v>196</v>
      </c>
      <c r="E726" s="245" t="s">
        <v>1559</v>
      </c>
      <c r="F726" s="246" t="s">
        <v>1560</v>
      </c>
      <c r="G726" s="247" t="s">
        <v>151</v>
      </c>
      <c r="H726" s="248">
        <v>0.88</v>
      </c>
      <c r="I726" s="249"/>
      <c r="J726" s="250">
        <f>ROUND(I726*H726,2)</f>
        <v>0</v>
      </c>
      <c r="K726" s="251"/>
      <c r="L726" s="252"/>
      <c r="M726" s="253" t="s">
        <v>1</v>
      </c>
      <c r="N726" s="254" t="s">
        <v>40</v>
      </c>
      <c r="O726" s="90"/>
      <c r="P726" s="228">
        <f>O726*H726</f>
        <v>0</v>
      </c>
      <c r="Q726" s="228">
        <v>0.014</v>
      </c>
      <c r="R726" s="228">
        <f>Q726*H726</f>
        <v>0.012320000000000001</v>
      </c>
      <c r="S726" s="228">
        <v>0</v>
      </c>
      <c r="T726" s="229">
        <f>S726*H726</f>
        <v>0</v>
      </c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R726" s="230" t="s">
        <v>313</v>
      </c>
      <c r="AT726" s="230" t="s">
        <v>196</v>
      </c>
      <c r="AU726" s="230" t="s">
        <v>85</v>
      </c>
      <c r="AY726" s="16" t="s">
        <v>146</v>
      </c>
      <c r="BE726" s="231">
        <f>IF(N726="základní",J726,0)</f>
        <v>0</v>
      </c>
      <c r="BF726" s="231">
        <f>IF(N726="snížená",J726,0)</f>
        <v>0</v>
      </c>
      <c r="BG726" s="231">
        <f>IF(N726="zákl. přenesená",J726,0)</f>
        <v>0</v>
      </c>
      <c r="BH726" s="231">
        <f>IF(N726="sníž. přenesená",J726,0)</f>
        <v>0</v>
      </c>
      <c r="BI726" s="231">
        <f>IF(N726="nulová",J726,0)</f>
        <v>0</v>
      </c>
      <c r="BJ726" s="16" t="s">
        <v>83</v>
      </c>
      <c r="BK726" s="231">
        <f>ROUND(I726*H726,2)</f>
        <v>0</v>
      </c>
      <c r="BL726" s="16" t="s">
        <v>227</v>
      </c>
      <c r="BM726" s="230" t="s">
        <v>1561</v>
      </c>
    </row>
    <row r="727" s="13" customFormat="1">
      <c r="A727" s="13"/>
      <c r="B727" s="232"/>
      <c r="C727" s="233"/>
      <c r="D727" s="234" t="s">
        <v>154</v>
      </c>
      <c r="E727" s="235" t="s">
        <v>1</v>
      </c>
      <c r="F727" s="236" t="s">
        <v>1562</v>
      </c>
      <c r="G727" s="233"/>
      <c r="H727" s="237">
        <v>0.80000000000000004</v>
      </c>
      <c r="I727" s="238"/>
      <c r="J727" s="233"/>
      <c r="K727" s="233"/>
      <c r="L727" s="239"/>
      <c r="M727" s="240"/>
      <c r="N727" s="241"/>
      <c r="O727" s="241"/>
      <c r="P727" s="241"/>
      <c r="Q727" s="241"/>
      <c r="R727" s="241"/>
      <c r="S727" s="241"/>
      <c r="T727" s="24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3" t="s">
        <v>154</v>
      </c>
      <c r="AU727" s="243" t="s">
        <v>85</v>
      </c>
      <c r="AV727" s="13" t="s">
        <v>85</v>
      </c>
      <c r="AW727" s="13" t="s">
        <v>156</v>
      </c>
      <c r="AX727" s="13" t="s">
        <v>83</v>
      </c>
      <c r="AY727" s="243" t="s">
        <v>146</v>
      </c>
    </row>
    <row r="728" s="13" customFormat="1">
      <c r="A728" s="13"/>
      <c r="B728" s="232"/>
      <c r="C728" s="233"/>
      <c r="D728" s="234" t="s">
        <v>154</v>
      </c>
      <c r="E728" s="233"/>
      <c r="F728" s="236" t="s">
        <v>1563</v>
      </c>
      <c r="G728" s="233"/>
      <c r="H728" s="237">
        <v>0.88</v>
      </c>
      <c r="I728" s="238"/>
      <c r="J728" s="233"/>
      <c r="K728" s="233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154</v>
      </c>
      <c r="AU728" s="243" t="s">
        <v>85</v>
      </c>
      <c r="AV728" s="13" t="s">
        <v>85</v>
      </c>
      <c r="AW728" s="13" t="s">
        <v>4</v>
      </c>
      <c r="AX728" s="13" t="s">
        <v>83</v>
      </c>
      <c r="AY728" s="243" t="s">
        <v>146</v>
      </c>
    </row>
    <row r="729" s="2" customFormat="1" ht="24.15" customHeight="1">
      <c r="A729" s="37"/>
      <c r="B729" s="38"/>
      <c r="C729" s="218" t="s">
        <v>1564</v>
      </c>
      <c r="D729" s="218" t="s">
        <v>148</v>
      </c>
      <c r="E729" s="219" t="s">
        <v>1565</v>
      </c>
      <c r="F729" s="220" t="s">
        <v>1566</v>
      </c>
      <c r="G729" s="221" t="s">
        <v>340</v>
      </c>
      <c r="H729" s="222">
        <v>6</v>
      </c>
      <c r="I729" s="223"/>
      <c r="J729" s="224">
        <f>ROUND(I729*H729,2)</f>
        <v>0</v>
      </c>
      <c r="K729" s="225"/>
      <c r="L729" s="43"/>
      <c r="M729" s="226" t="s">
        <v>1</v>
      </c>
      <c r="N729" s="227" t="s">
        <v>40</v>
      </c>
      <c r="O729" s="90"/>
      <c r="P729" s="228">
        <f>O729*H729</f>
        <v>0</v>
      </c>
      <c r="Q729" s="228">
        <v>0</v>
      </c>
      <c r="R729" s="228">
        <f>Q729*H729</f>
        <v>0</v>
      </c>
      <c r="S729" s="228">
        <v>0</v>
      </c>
      <c r="T729" s="229">
        <f>S729*H729</f>
        <v>0</v>
      </c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R729" s="230" t="s">
        <v>227</v>
      </c>
      <c r="AT729" s="230" t="s">
        <v>148</v>
      </c>
      <c r="AU729" s="230" t="s">
        <v>85</v>
      </c>
      <c r="AY729" s="16" t="s">
        <v>146</v>
      </c>
      <c r="BE729" s="231">
        <f>IF(N729="základní",J729,0)</f>
        <v>0</v>
      </c>
      <c r="BF729" s="231">
        <f>IF(N729="snížená",J729,0)</f>
        <v>0</v>
      </c>
      <c r="BG729" s="231">
        <f>IF(N729="zákl. přenesená",J729,0)</f>
        <v>0</v>
      </c>
      <c r="BH729" s="231">
        <f>IF(N729="sníž. přenesená",J729,0)</f>
        <v>0</v>
      </c>
      <c r="BI729" s="231">
        <f>IF(N729="nulová",J729,0)</f>
        <v>0</v>
      </c>
      <c r="BJ729" s="16" t="s">
        <v>83</v>
      </c>
      <c r="BK729" s="231">
        <f>ROUND(I729*H729,2)</f>
        <v>0</v>
      </c>
      <c r="BL729" s="16" t="s">
        <v>227</v>
      </c>
      <c r="BM729" s="230" t="s">
        <v>1567</v>
      </c>
    </row>
    <row r="730" s="2" customFormat="1" ht="24.15" customHeight="1">
      <c r="A730" s="37"/>
      <c r="B730" s="38"/>
      <c r="C730" s="244" t="s">
        <v>1568</v>
      </c>
      <c r="D730" s="244" t="s">
        <v>196</v>
      </c>
      <c r="E730" s="245" t="s">
        <v>1569</v>
      </c>
      <c r="F730" s="246" t="s">
        <v>1570</v>
      </c>
      <c r="G730" s="247" t="s">
        <v>340</v>
      </c>
      <c r="H730" s="248">
        <v>4</v>
      </c>
      <c r="I730" s="249"/>
      <c r="J730" s="250">
        <f>ROUND(I730*H730,2)</f>
        <v>0</v>
      </c>
      <c r="K730" s="251"/>
      <c r="L730" s="252"/>
      <c r="M730" s="253" t="s">
        <v>1</v>
      </c>
      <c r="N730" s="254" t="s">
        <v>40</v>
      </c>
      <c r="O730" s="90"/>
      <c r="P730" s="228">
        <f>O730*H730</f>
        <v>0</v>
      </c>
      <c r="Q730" s="228">
        <v>0.042000000000000003</v>
      </c>
      <c r="R730" s="228">
        <f>Q730*H730</f>
        <v>0.16800000000000001</v>
      </c>
      <c r="S730" s="228">
        <v>0</v>
      </c>
      <c r="T730" s="229">
        <f>S730*H730</f>
        <v>0</v>
      </c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R730" s="230" t="s">
        <v>313</v>
      </c>
      <c r="AT730" s="230" t="s">
        <v>196</v>
      </c>
      <c r="AU730" s="230" t="s">
        <v>85</v>
      </c>
      <c r="AY730" s="16" t="s">
        <v>146</v>
      </c>
      <c r="BE730" s="231">
        <f>IF(N730="základní",J730,0)</f>
        <v>0</v>
      </c>
      <c r="BF730" s="231">
        <f>IF(N730="snížená",J730,0)</f>
        <v>0</v>
      </c>
      <c r="BG730" s="231">
        <f>IF(N730="zákl. přenesená",J730,0)</f>
        <v>0</v>
      </c>
      <c r="BH730" s="231">
        <f>IF(N730="sníž. přenesená",J730,0)</f>
        <v>0</v>
      </c>
      <c r="BI730" s="231">
        <f>IF(N730="nulová",J730,0)</f>
        <v>0</v>
      </c>
      <c r="BJ730" s="16" t="s">
        <v>83</v>
      </c>
      <c r="BK730" s="231">
        <f>ROUND(I730*H730,2)</f>
        <v>0</v>
      </c>
      <c r="BL730" s="16" t="s">
        <v>227</v>
      </c>
      <c r="BM730" s="230" t="s">
        <v>1571</v>
      </c>
    </row>
    <row r="731" s="2" customFormat="1" ht="24.15" customHeight="1">
      <c r="A731" s="37"/>
      <c r="B731" s="38"/>
      <c r="C731" s="244" t="s">
        <v>1572</v>
      </c>
      <c r="D731" s="244" t="s">
        <v>196</v>
      </c>
      <c r="E731" s="245" t="s">
        <v>1573</v>
      </c>
      <c r="F731" s="246" t="s">
        <v>1574</v>
      </c>
      <c r="G731" s="247" t="s">
        <v>340</v>
      </c>
      <c r="H731" s="248">
        <v>1</v>
      </c>
      <c r="I731" s="249"/>
      <c r="J731" s="250">
        <f>ROUND(I731*H731,2)</f>
        <v>0</v>
      </c>
      <c r="K731" s="251"/>
      <c r="L731" s="252"/>
      <c r="M731" s="253" t="s">
        <v>1</v>
      </c>
      <c r="N731" s="254" t="s">
        <v>40</v>
      </c>
      <c r="O731" s="90"/>
      <c r="P731" s="228">
        <f>O731*H731</f>
        <v>0</v>
      </c>
      <c r="Q731" s="228">
        <v>0.048000000000000001</v>
      </c>
      <c r="R731" s="228">
        <f>Q731*H731</f>
        <v>0.048000000000000001</v>
      </c>
      <c r="S731" s="228">
        <v>0</v>
      </c>
      <c r="T731" s="229">
        <f>S731*H731</f>
        <v>0</v>
      </c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R731" s="230" t="s">
        <v>313</v>
      </c>
      <c r="AT731" s="230" t="s">
        <v>196</v>
      </c>
      <c r="AU731" s="230" t="s">
        <v>85</v>
      </c>
      <c r="AY731" s="16" t="s">
        <v>146</v>
      </c>
      <c r="BE731" s="231">
        <f>IF(N731="základní",J731,0)</f>
        <v>0</v>
      </c>
      <c r="BF731" s="231">
        <f>IF(N731="snížená",J731,0)</f>
        <v>0</v>
      </c>
      <c r="BG731" s="231">
        <f>IF(N731="zákl. přenesená",J731,0)</f>
        <v>0</v>
      </c>
      <c r="BH731" s="231">
        <f>IF(N731="sníž. přenesená",J731,0)</f>
        <v>0</v>
      </c>
      <c r="BI731" s="231">
        <f>IF(N731="nulová",J731,0)</f>
        <v>0</v>
      </c>
      <c r="BJ731" s="16" t="s">
        <v>83</v>
      </c>
      <c r="BK731" s="231">
        <f>ROUND(I731*H731,2)</f>
        <v>0</v>
      </c>
      <c r="BL731" s="16" t="s">
        <v>227</v>
      </c>
      <c r="BM731" s="230" t="s">
        <v>1575</v>
      </c>
    </row>
    <row r="732" s="2" customFormat="1" ht="24.15" customHeight="1">
      <c r="A732" s="37"/>
      <c r="B732" s="38"/>
      <c r="C732" s="244" t="s">
        <v>1576</v>
      </c>
      <c r="D732" s="244" t="s">
        <v>196</v>
      </c>
      <c r="E732" s="245" t="s">
        <v>1577</v>
      </c>
      <c r="F732" s="246" t="s">
        <v>1578</v>
      </c>
      <c r="G732" s="247" t="s">
        <v>340</v>
      </c>
      <c r="H732" s="248">
        <v>1</v>
      </c>
      <c r="I732" s="249"/>
      <c r="J732" s="250">
        <f>ROUND(I732*H732,2)</f>
        <v>0</v>
      </c>
      <c r="K732" s="251"/>
      <c r="L732" s="252"/>
      <c r="M732" s="253" t="s">
        <v>1</v>
      </c>
      <c r="N732" s="254" t="s">
        <v>40</v>
      </c>
      <c r="O732" s="90"/>
      <c r="P732" s="228">
        <f>O732*H732</f>
        <v>0</v>
      </c>
      <c r="Q732" s="228">
        <v>0.052999999999999998</v>
      </c>
      <c r="R732" s="228">
        <f>Q732*H732</f>
        <v>0.052999999999999998</v>
      </c>
      <c r="S732" s="228">
        <v>0</v>
      </c>
      <c r="T732" s="229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230" t="s">
        <v>313</v>
      </c>
      <c r="AT732" s="230" t="s">
        <v>196</v>
      </c>
      <c r="AU732" s="230" t="s">
        <v>85</v>
      </c>
      <c r="AY732" s="16" t="s">
        <v>146</v>
      </c>
      <c r="BE732" s="231">
        <f>IF(N732="základní",J732,0)</f>
        <v>0</v>
      </c>
      <c r="BF732" s="231">
        <f>IF(N732="snížená",J732,0)</f>
        <v>0</v>
      </c>
      <c r="BG732" s="231">
        <f>IF(N732="zákl. přenesená",J732,0)</f>
        <v>0</v>
      </c>
      <c r="BH732" s="231">
        <f>IF(N732="sníž. přenesená",J732,0)</f>
        <v>0</v>
      </c>
      <c r="BI732" s="231">
        <f>IF(N732="nulová",J732,0)</f>
        <v>0</v>
      </c>
      <c r="BJ732" s="16" t="s">
        <v>83</v>
      </c>
      <c r="BK732" s="231">
        <f>ROUND(I732*H732,2)</f>
        <v>0</v>
      </c>
      <c r="BL732" s="16" t="s">
        <v>227</v>
      </c>
      <c r="BM732" s="230" t="s">
        <v>1579</v>
      </c>
    </row>
    <row r="733" s="2" customFormat="1" ht="24.15" customHeight="1">
      <c r="A733" s="37"/>
      <c r="B733" s="38"/>
      <c r="C733" s="218" t="s">
        <v>1580</v>
      </c>
      <c r="D733" s="218" t="s">
        <v>148</v>
      </c>
      <c r="E733" s="219" t="s">
        <v>1581</v>
      </c>
      <c r="F733" s="220" t="s">
        <v>1582</v>
      </c>
      <c r="G733" s="221" t="s">
        <v>340</v>
      </c>
      <c r="H733" s="222">
        <v>1</v>
      </c>
      <c r="I733" s="223"/>
      <c r="J733" s="224">
        <f>ROUND(I733*H733,2)</f>
        <v>0</v>
      </c>
      <c r="K733" s="225"/>
      <c r="L733" s="43"/>
      <c r="M733" s="226" t="s">
        <v>1</v>
      </c>
      <c r="N733" s="227" t="s">
        <v>40</v>
      </c>
      <c r="O733" s="90"/>
      <c r="P733" s="228">
        <f>O733*H733</f>
        <v>0</v>
      </c>
      <c r="Q733" s="228">
        <v>0.00033</v>
      </c>
      <c r="R733" s="228">
        <f>Q733*H733</f>
        <v>0.00033</v>
      </c>
      <c r="S733" s="228">
        <v>0</v>
      </c>
      <c r="T733" s="229">
        <f>S733*H733</f>
        <v>0</v>
      </c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R733" s="230" t="s">
        <v>227</v>
      </c>
      <c r="AT733" s="230" t="s">
        <v>148</v>
      </c>
      <c r="AU733" s="230" t="s">
        <v>85</v>
      </c>
      <c r="AY733" s="16" t="s">
        <v>146</v>
      </c>
      <c r="BE733" s="231">
        <f>IF(N733="základní",J733,0)</f>
        <v>0</v>
      </c>
      <c r="BF733" s="231">
        <f>IF(N733="snížená",J733,0)</f>
        <v>0</v>
      </c>
      <c r="BG733" s="231">
        <f>IF(N733="zákl. přenesená",J733,0)</f>
        <v>0</v>
      </c>
      <c r="BH733" s="231">
        <f>IF(N733="sníž. přenesená",J733,0)</f>
        <v>0</v>
      </c>
      <c r="BI733" s="231">
        <f>IF(N733="nulová",J733,0)</f>
        <v>0</v>
      </c>
      <c r="BJ733" s="16" t="s">
        <v>83</v>
      </c>
      <c r="BK733" s="231">
        <f>ROUND(I733*H733,2)</f>
        <v>0</v>
      </c>
      <c r="BL733" s="16" t="s">
        <v>227</v>
      </c>
      <c r="BM733" s="230" t="s">
        <v>1583</v>
      </c>
    </row>
    <row r="734" s="2" customFormat="1" ht="33" customHeight="1">
      <c r="A734" s="37"/>
      <c r="B734" s="38"/>
      <c r="C734" s="244" t="s">
        <v>1584</v>
      </c>
      <c r="D734" s="244" t="s">
        <v>196</v>
      </c>
      <c r="E734" s="245" t="s">
        <v>1585</v>
      </c>
      <c r="F734" s="246" t="s">
        <v>1586</v>
      </c>
      <c r="G734" s="247" t="s">
        <v>340</v>
      </c>
      <c r="H734" s="248">
        <v>1</v>
      </c>
      <c r="I734" s="249"/>
      <c r="J734" s="250">
        <f>ROUND(I734*H734,2)</f>
        <v>0</v>
      </c>
      <c r="K734" s="251"/>
      <c r="L734" s="252"/>
      <c r="M734" s="253" t="s">
        <v>1</v>
      </c>
      <c r="N734" s="254" t="s">
        <v>40</v>
      </c>
      <c r="O734" s="90"/>
      <c r="P734" s="228">
        <f>O734*H734</f>
        <v>0</v>
      </c>
      <c r="Q734" s="228">
        <v>0.076999999999999999</v>
      </c>
      <c r="R734" s="228">
        <f>Q734*H734</f>
        <v>0.076999999999999999</v>
      </c>
      <c r="S734" s="228">
        <v>0</v>
      </c>
      <c r="T734" s="229">
        <f>S734*H734</f>
        <v>0</v>
      </c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R734" s="230" t="s">
        <v>313</v>
      </c>
      <c r="AT734" s="230" t="s">
        <v>196</v>
      </c>
      <c r="AU734" s="230" t="s">
        <v>85</v>
      </c>
      <c r="AY734" s="16" t="s">
        <v>146</v>
      </c>
      <c r="BE734" s="231">
        <f>IF(N734="základní",J734,0)</f>
        <v>0</v>
      </c>
      <c r="BF734" s="231">
        <f>IF(N734="snížená",J734,0)</f>
        <v>0</v>
      </c>
      <c r="BG734" s="231">
        <f>IF(N734="zákl. přenesená",J734,0)</f>
        <v>0</v>
      </c>
      <c r="BH734" s="231">
        <f>IF(N734="sníž. přenesená",J734,0)</f>
        <v>0</v>
      </c>
      <c r="BI734" s="231">
        <f>IF(N734="nulová",J734,0)</f>
        <v>0</v>
      </c>
      <c r="BJ734" s="16" t="s">
        <v>83</v>
      </c>
      <c r="BK734" s="231">
        <f>ROUND(I734*H734,2)</f>
        <v>0</v>
      </c>
      <c r="BL734" s="16" t="s">
        <v>227</v>
      </c>
      <c r="BM734" s="230" t="s">
        <v>1587</v>
      </c>
    </row>
    <row r="735" s="2" customFormat="1" ht="24.15" customHeight="1">
      <c r="A735" s="37"/>
      <c r="B735" s="38"/>
      <c r="C735" s="218" t="s">
        <v>1588</v>
      </c>
      <c r="D735" s="218" t="s">
        <v>148</v>
      </c>
      <c r="E735" s="219" t="s">
        <v>1589</v>
      </c>
      <c r="F735" s="220" t="s">
        <v>1590</v>
      </c>
      <c r="G735" s="221" t="s">
        <v>199</v>
      </c>
      <c r="H735" s="222">
        <v>532.23000000000002</v>
      </c>
      <c r="I735" s="223"/>
      <c r="J735" s="224">
        <f>ROUND(I735*H735,2)</f>
        <v>0</v>
      </c>
      <c r="K735" s="225"/>
      <c r="L735" s="43"/>
      <c r="M735" s="226" t="s">
        <v>1</v>
      </c>
      <c r="N735" s="227" t="s">
        <v>40</v>
      </c>
      <c r="O735" s="90"/>
      <c r="P735" s="228">
        <f>O735*H735</f>
        <v>0</v>
      </c>
      <c r="Q735" s="228">
        <v>5.0000000000000002E-05</v>
      </c>
      <c r="R735" s="228">
        <f>Q735*H735</f>
        <v>0.026611500000000003</v>
      </c>
      <c r="S735" s="228">
        <v>0</v>
      </c>
      <c r="T735" s="229">
        <f>S735*H735</f>
        <v>0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R735" s="230" t="s">
        <v>227</v>
      </c>
      <c r="AT735" s="230" t="s">
        <v>148</v>
      </c>
      <c r="AU735" s="230" t="s">
        <v>85</v>
      </c>
      <c r="AY735" s="16" t="s">
        <v>146</v>
      </c>
      <c r="BE735" s="231">
        <f>IF(N735="základní",J735,0)</f>
        <v>0</v>
      </c>
      <c r="BF735" s="231">
        <f>IF(N735="snížená",J735,0)</f>
        <v>0</v>
      </c>
      <c r="BG735" s="231">
        <f>IF(N735="zákl. přenesená",J735,0)</f>
        <v>0</v>
      </c>
      <c r="BH735" s="231">
        <f>IF(N735="sníž. přenesená",J735,0)</f>
        <v>0</v>
      </c>
      <c r="BI735" s="231">
        <f>IF(N735="nulová",J735,0)</f>
        <v>0</v>
      </c>
      <c r="BJ735" s="16" t="s">
        <v>83</v>
      </c>
      <c r="BK735" s="231">
        <f>ROUND(I735*H735,2)</f>
        <v>0</v>
      </c>
      <c r="BL735" s="16" t="s">
        <v>227</v>
      </c>
      <c r="BM735" s="230" t="s">
        <v>1591</v>
      </c>
    </row>
    <row r="736" s="13" customFormat="1">
      <c r="A736" s="13"/>
      <c r="B736" s="232"/>
      <c r="C736" s="233"/>
      <c r="D736" s="234" t="s">
        <v>154</v>
      </c>
      <c r="E736" s="235" t="s">
        <v>1</v>
      </c>
      <c r="F736" s="236" t="s">
        <v>1592</v>
      </c>
      <c r="G736" s="233"/>
      <c r="H736" s="237">
        <v>532.23000000000002</v>
      </c>
      <c r="I736" s="238"/>
      <c r="J736" s="233"/>
      <c r="K736" s="233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154</v>
      </c>
      <c r="AU736" s="243" t="s">
        <v>85</v>
      </c>
      <c r="AV736" s="13" t="s">
        <v>85</v>
      </c>
      <c r="AW736" s="13" t="s">
        <v>156</v>
      </c>
      <c r="AX736" s="13" t="s">
        <v>75</v>
      </c>
      <c r="AY736" s="243" t="s">
        <v>146</v>
      </c>
    </row>
    <row r="737" s="2" customFormat="1" ht="16.5" customHeight="1">
      <c r="A737" s="37"/>
      <c r="B737" s="38"/>
      <c r="C737" s="244" t="s">
        <v>1593</v>
      </c>
      <c r="D737" s="244" t="s">
        <v>196</v>
      </c>
      <c r="E737" s="245" t="s">
        <v>1594</v>
      </c>
      <c r="F737" s="246" t="s">
        <v>1595</v>
      </c>
      <c r="G737" s="247" t="s">
        <v>199</v>
      </c>
      <c r="H737" s="248">
        <v>558.84199999999998</v>
      </c>
      <c r="I737" s="249"/>
      <c r="J737" s="250">
        <f>ROUND(I737*H737,2)</f>
        <v>0</v>
      </c>
      <c r="K737" s="251"/>
      <c r="L737" s="252"/>
      <c r="M737" s="253" t="s">
        <v>1</v>
      </c>
      <c r="N737" s="254" t="s">
        <v>40</v>
      </c>
      <c r="O737" s="90"/>
      <c r="P737" s="228">
        <f>O737*H737</f>
        <v>0</v>
      </c>
      <c r="Q737" s="228">
        <v>0.001</v>
      </c>
      <c r="R737" s="228">
        <f>Q737*H737</f>
        <v>0.55884199999999995</v>
      </c>
      <c r="S737" s="228">
        <v>0</v>
      </c>
      <c r="T737" s="229">
        <f>S737*H737</f>
        <v>0</v>
      </c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R737" s="230" t="s">
        <v>313</v>
      </c>
      <c r="AT737" s="230" t="s">
        <v>196</v>
      </c>
      <c r="AU737" s="230" t="s">
        <v>85</v>
      </c>
      <c r="AY737" s="16" t="s">
        <v>146</v>
      </c>
      <c r="BE737" s="231">
        <f>IF(N737="základní",J737,0)</f>
        <v>0</v>
      </c>
      <c r="BF737" s="231">
        <f>IF(N737="snížená",J737,0)</f>
        <v>0</v>
      </c>
      <c r="BG737" s="231">
        <f>IF(N737="zákl. přenesená",J737,0)</f>
        <v>0</v>
      </c>
      <c r="BH737" s="231">
        <f>IF(N737="sníž. přenesená",J737,0)</f>
        <v>0</v>
      </c>
      <c r="BI737" s="231">
        <f>IF(N737="nulová",J737,0)</f>
        <v>0</v>
      </c>
      <c r="BJ737" s="16" t="s">
        <v>83</v>
      </c>
      <c r="BK737" s="231">
        <f>ROUND(I737*H737,2)</f>
        <v>0</v>
      </c>
      <c r="BL737" s="16" t="s">
        <v>227</v>
      </c>
      <c r="BM737" s="230" t="s">
        <v>1596</v>
      </c>
    </row>
    <row r="738" s="13" customFormat="1">
      <c r="A738" s="13"/>
      <c r="B738" s="232"/>
      <c r="C738" s="233"/>
      <c r="D738" s="234" t="s">
        <v>154</v>
      </c>
      <c r="E738" s="233"/>
      <c r="F738" s="236" t="s">
        <v>1597</v>
      </c>
      <c r="G738" s="233"/>
      <c r="H738" s="237">
        <v>558.84199999999998</v>
      </c>
      <c r="I738" s="238"/>
      <c r="J738" s="233"/>
      <c r="K738" s="233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154</v>
      </c>
      <c r="AU738" s="243" t="s">
        <v>85</v>
      </c>
      <c r="AV738" s="13" t="s">
        <v>85</v>
      </c>
      <c r="AW738" s="13" t="s">
        <v>4</v>
      </c>
      <c r="AX738" s="13" t="s">
        <v>83</v>
      </c>
      <c r="AY738" s="243" t="s">
        <v>146</v>
      </c>
    </row>
    <row r="739" s="2" customFormat="1" ht="21.75" customHeight="1">
      <c r="A739" s="37"/>
      <c r="B739" s="38"/>
      <c r="C739" s="244" t="s">
        <v>1598</v>
      </c>
      <c r="D739" s="244" t="s">
        <v>196</v>
      </c>
      <c r="E739" s="245" t="s">
        <v>1599</v>
      </c>
      <c r="F739" s="246" t="s">
        <v>1600</v>
      </c>
      <c r="G739" s="247" t="s">
        <v>1601</v>
      </c>
      <c r="H739" s="248">
        <v>2.3999999999999999</v>
      </c>
      <c r="I739" s="249"/>
      <c r="J739" s="250">
        <f>ROUND(I739*H739,2)</f>
        <v>0</v>
      </c>
      <c r="K739" s="251"/>
      <c r="L739" s="252"/>
      <c r="M739" s="253" t="s">
        <v>1</v>
      </c>
      <c r="N739" s="254" t="s">
        <v>40</v>
      </c>
      <c r="O739" s="90"/>
      <c r="P739" s="228">
        <f>O739*H739</f>
        <v>0</v>
      </c>
      <c r="Q739" s="228">
        <v>0.0029499999999999999</v>
      </c>
      <c r="R739" s="228">
        <f>Q739*H739</f>
        <v>0.0070799999999999995</v>
      </c>
      <c r="S739" s="228">
        <v>0</v>
      </c>
      <c r="T739" s="229">
        <f>S739*H739</f>
        <v>0</v>
      </c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R739" s="230" t="s">
        <v>313</v>
      </c>
      <c r="AT739" s="230" t="s">
        <v>196</v>
      </c>
      <c r="AU739" s="230" t="s">
        <v>85</v>
      </c>
      <c r="AY739" s="16" t="s">
        <v>146</v>
      </c>
      <c r="BE739" s="231">
        <f>IF(N739="základní",J739,0)</f>
        <v>0</v>
      </c>
      <c r="BF739" s="231">
        <f>IF(N739="snížená",J739,0)</f>
        <v>0</v>
      </c>
      <c r="BG739" s="231">
        <f>IF(N739="zákl. přenesená",J739,0)</f>
        <v>0</v>
      </c>
      <c r="BH739" s="231">
        <f>IF(N739="sníž. přenesená",J739,0)</f>
        <v>0</v>
      </c>
      <c r="BI739" s="231">
        <f>IF(N739="nulová",J739,0)</f>
        <v>0</v>
      </c>
      <c r="BJ739" s="16" t="s">
        <v>83</v>
      </c>
      <c r="BK739" s="231">
        <f>ROUND(I739*H739,2)</f>
        <v>0</v>
      </c>
      <c r="BL739" s="16" t="s">
        <v>227</v>
      </c>
      <c r="BM739" s="230" t="s">
        <v>1602</v>
      </c>
    </row>
    <row r="740" s="13" customFormat="1">
      <c r="A740" s="13"/>
      <c r="B740" s="232"/>
      <c r="C740" s="233"/>
      <c r="D740" s="234" t="s">
        <v>154</v>
      </c>
      <c r="E740" s="235" t="s">
        <v>1</v>
      </c>
      <c r="F740" s="236" t="s">
        <v>1603</v>
      </c>
      <c r="G740" s="233"/>
      <c r="H740" s="237">
        <v>2.3999999999999999</v>
      </c>
      <c r="I740" s="238"/>
      <c r="J740" s="233"/>
      <c r="K740" s="233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154</v>
      </c>
      <c r="AU740" s="243" t="s">
        <v>85</v>
      </c>
      <c r="AV740" s="13" t="s">
        <v>85</v>
      </c>
      <c r="AW740" s="13" t="s">
        <v>156</v>
      </c>
      <c r="AX740" s="13" t="s">
        <v>75</v>
      </c>
      <c r="AY740" s="243" t="s">
        <v>146</v>
      </c>
    </row>
    <row r="741" s="2" customFormat="1" ht="16.5" customHeight="1">
      <c r="A741" s="37"/>
      <c r="B741" s="38"/>
      <c r="C741" s="244" t="s">
        <v>1604</v>
      </c>
      <c r="D741" s="244" t="s">
        <v>196</v>
      </c>
      <c r="E741" s="245" t="s">
        <v>1605</v>
      </c>
      <c r="F741" s="246" t="s">
        <v>1606</v>
      </c>
      <c r="G741" s="247" t="s">
        <v>1601</v>
      </c>
      <c r="H741" s="248">
        <v>2.3999999999999999</v>
      </c>
      <c r="I741" s="249"/>
      <c r="J741" s="250">
        <f>ROUND(I741*H741,2)</f>
        <v>0</v>
      </c>
      <c r="K741" s="251"/>
      <c r="L741" s="252"/>
      <c r="M741" s="253" t="s">
        <v>1</v>
      </c>
      <c r="N741" s="254" t="s">
        <v>40</v>
      </c>
      <c r="O741" s="90"/>
      <c r="P741" s="228">
        <f>O741*H741</f>
        <v>0</v>
      </c>
      <c r="Q741" s="228">
        <v>0.00022000000000000001</v>
      </c>
      <c r="R741" s="228">
        <f>Q741*H741</f>
        <v>0.00052800000000000004</v>
      </c>
      <c r="S741" s="228">
        <v>0</v>
      </c>
      <c r="T741" s="229">
        <f>S741*H741</f>
        <v>0</v>
      </c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R741" s="230" t="s">
        <v>313</v>
      </c>
      <c r="AT741" s="230" t="s">
        <v>196</v>
      </c>
      <c r="AU741" s="230" t="s">
        <v>85</v>
      </c>
      <c r="AY741" s="16" t="s">
        <v>146</v>
      </c>
      <c r="BE741" s="231">
        <f>IF(N741="základní",J741,0)</f>
        <v>0</v>
      </c>
      <c r="BF741" s="231">
        <f>IF(N741="snížená",J741,0)</f>
        <v>0</v>
      </c>
      <c r="BG741" s="231">
        <f>IF(N741="zákl. přenesená",J741,0)</f>
        <v>0</v>
      </c>
      <c r="BH741" s="231">
        <f>IF(N741="sníž. přenesená",J741,0)</f>
        <v>0</v>
      </c>
      <c r="BI741" s="231">
        <f>IF(N741="nulová",J741,0)</f>
        <v>0</v>
      </c>
      <c r="BJ741" s="16" t="s">
        <v>83</v>
      </c>
      <c r="BK741" s="231">
        <f>ROUND(I741*H741,2)</f>
        <v>0</v>
      </c>
      <c r="BL741" s="16" t="s">
        <v>227</v>
      </c>
      <c r="BM741" s="230" t="s">
        <v>1607</v>
      </c>
    </row>
    <row r="742" s="2" customFormat="1" ht="16.5" customHeight="1">
      <c r="A742" s="37"/>
      <c r="B742" s="38"/>
      <c r="C742" s="218" t="s">
        <v>1608</v>
      </c>
      <c r="D742" s="218" t="s">
        <v>148</v>
      </c>
      <c r="E742" s="219" t="s">
        <v>1609</v>
      </c>
      <c r="F742" s="220" t="s">
        <v>1610</v>
      </c>
      <c r="G742" s="221" t="s">
        <v>1502</v>
      </c>
      <c r="H742" s="222">
        <v>1</v>
      </c>
      <c r="I742" s="223"/>
      <c r="J742" s="224">
        <f>ROUND(I742*H742,2)</f>
        <v>0</v>
      </c>
      <c r="K742" s="225"/>
      <c r="L742" s="43"/>
      <c r="M742" s="226" t="s">
        <v>1</v>
      </c>
      <c r="N742" s="227" t="s">
        <v>40</v>
      </c>
      <c r="O742" s="90"/>
      <c r="P742" s="228">
        <f>O742*H742</f>
        <v>0</v>
      </c>
      <c r="Q742" s="228">
        <v>0</v>
      </c>
      <c r="R742" s="228">
        <f>Q742*H742</f>
        <v>0</v>
      </c>
      <c r="S742" s="228">
        <v>0</v>
      </c>
      <c r="T742" s="229">
        <f>S742*H742</f>
        <v>0</v>
      </c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R742" s="230" t="s">
        <v>227</v>
      </c>
      <c r="AT742" s="230" t="s">
        <v>148</v>
      </c>
      <c r="AU742" s="230" t="s">
        <v>85</v>
      </c>
      <c r="AY742" s="16" t="s">
        <v>146</v>
      </c>
      <c r="BE742" s="231">
        <f>IF(N742="základní",J742,0)</f>
        <v>0</v>
      </c>
      <c r="BF742" s="231">
        <f>IF(N742="snížená",J742,0)</f>
        <v>0</v>
      </c>
      <c r="BG742" s="231">
        <f>IF(N742="zákl. přenesená",J742,0)</f>
        <v>0</v>
      </c>
      <c r="BH742" s="231">
        <f>IF(N742="sníž. přenesená",J742,0)</f>
        <v>0</v>
      </c>
      <c r="BI742" s="231">
        <f>IF(N742="nulová",J742,0)</f>
        <v>0</v>
      </c>
      <c r="BJ742" s="16" t="s">
        <v>83</v>
      </c>
      <c r="BK742" s="231">
        <f>ROUND(I742*H742,2)</f>
        <v>0</v>
      </c>
      <c r="BL742" s="16" t="s">
        <v>227</v>
      </c>
      <c r="BM742" s="230" t="s">
        <v>1611</v>
      </c>
    </row>
    <row r="743" s="2" customFormat="1" ht="24.15" customHeight="1">
      <c r="A743" s="37"/>
      <c r="B743" s="38"/>
      <c r="C743" s="244" t="s">
        <v>1612</v>
      </c>
      <c r="D743" s="244" t="s">
        <v>196</v>
      </c>
      <c r="E743" s="245" t="s">
        <v>1613</v>
      </c>
      <c r="F743" s="246" t="s">
        <v>1614</v>
      </c>
      <c r="G743" s="247" t="s">
        <v>340</v>
      </c>
      <c r="H743" s="248">
        <v>15</v>
      </c>
      <c r="I743" s="249"/>
      <c r="J743" s="250">
        <f>ROUND(I743*H743,2)</f>
        <v>0</v>
      </c>
      <c r="K743" s="251"/>
      <c r="L743" s="252"/>
      <c r="M743" s="253" t="s">
        <v>1</v>
      </c>
      <c r="N743" s="254" t="s">
        <v>40</v>
      </c>
      <c r="O743" s="90"/>
      <c r="P743" s="228">
        <f>O743*H743</f>
        <v>0</v>
      </c>
      <c r="Q743" s="228">
        <v>0.0020899999999999998</v>
      </c>
      <c r="R743" s="228">
        <f>Q743*H743</f>
        <v>0.031349999999999996</v>
      </c>
      <c r="S743" s="228">
        <v>0</v>
      </c>
      <c r="T743" s="229">
        <f>S743*H743</f>
        <v>0</v>
      </c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R743" s="230" t="s">
        <v>313</v>
      </c>
      <c r="AT743" s="230" t="s">
        <v>196</v>
      </c>
      <c r="AU743" s="230" t="s">
        <v>85</v>
      </c>
      <c r="AY743" s="16" t="s">
        <v>146</v>
      </c>
      <c r="BE743" s="231">
        <f>IF(N743="základní",J743,0)</f>
        <v>0</v>
      </c>
      <c r="BF743" s="231">
        <f>IF(N743="snížená",J743,0)</f>
        <v>0</v>
      </c>
      <c r="BG743" s="231">
        <f>IF(N743="zákl. přenesená",J743,0)</f>
        <v>0</v>
      </c>
      <c r="BH743" s="231">
        <f>IF(N743="sníž. přenesená",J743,0)</f>
        <v>0</v>
      </c>
      <c r="BI743" s="231">
        <f>IF(N743="nulová",J743,0)</f>
        <v>0</v>
      </c>
      <c r="BJ743" s="16" t="s">
        <v>83</v>
      </c>
      <c r="BK743" s="231">
        <f>ROUND(I743*H743,2)</f>
        <v>0</v>
      </c>
      <c r="BL743" s="16" t="s">
        <v>227</v>
      </c>
      <c r="BM743" s="230" t="s">
        <v>1615</v>
      </c>
    </row>
    <row r="744" s="2" customFormat="1" ht="24.15" customHeight="1">
      <c r="A744" s="37"/>
      <c r="B744" s="38"/>
      <c r="C744" s="244" t="s">
        <v>1616</v>
      </c>
      <c r="D744" s="244" t="s">
        <v>196</v>
      </c>
      <c r="E744" s="245" t="s">
        <v>1617</v>
      </c>
      <c r="F744" s="246" t="s">
        <v>1618</v>
      </c>
      <c r="G744" s="247" t="s">
        <v>340</v>
      </c>
      <c r="H744" s="248">
        <v>9</v>
      </c>
      <c r="I744" s="249"/>
      <c r="J744" s="250">
        <f>ROUND(I744*H744,2)</f>
        <v>0</v>
      </c>
      <c r="K744" s="251"/>
      <c r="L744" s="252"/>
      <c r="M744" s="253" t="s">
        <v>1</v>
      </c>
      <c r="N744" s="254" t="s">
        <v>40</v>
      </c>
      <c r="O744" s="90"/>
      <c r="P744" s="228">
        <f>O744*H744</f>
        <v>0</v>
      </c>
      <c r="Q744" s="228">
        <v>0.0020899999999999998</v>
      </c>
      <c r="R744" s="228">
        <f>Q744*H744</f>
        <v>0.01881</v>
      </c>
      <c r="S744" s="228">
        <v>0</v>
      </c>
      <c r="T744" s="229">
        <f>S744*H744</f>
        <v>0</v>
      </c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R744" s="230" t="s">
        <v>313</v>
      </c>
      <c r="AT744" s="230" t="s">
        <v>196</v>
      </c>
      <c r="AU744" s="230" t="s">
        <v>85</v>
      </c>
      <c r="AY744" s="16" t="s">
        <v>146</v>
      </c>
      <c r="BE744" s="231">
        <f>IF(N744="základní",J744,0)</f>
        <v>0</v>
      </c>
      <c r="BF744" s="231">
        <f>IF(N744="snížená",J744,0)</f>
        <v>0</v>
      </c>
      <c r="BG744" s="231">
        <f>IF(N744="zákl. přenesená",J744,0)</f>
        <v>0</v>
      </c>
      <c r="BH744" s="231">
        <f>IF(N744="sníž. přenesená",J744,0)</f>
        <v>0</v>
      </c>
      <c r="BI744" s="231">
        <f>IF(N744="nulová",J744,0)</f>
        <v>0</v>
      </c>
      <c r="BJ744" s="16" t="s">
        <v>83</v>
      </c>
      <c r="BK744" s="231">
        <f>ROUND(I744*H744,2)</f>
        <v>0</v>
      </c>
      <c r="BL744" s="16" t="s">
        <v>227</v>
      </c>
      <c r="BM744" s="230" t="s">
        <v>1619</v>
      </c>
    </row>
    <row r="745" s="2" customFormat="1" ht="33" customHeight="1">
      <c r="A745" s="37"/>
      <c r="B745" s="38"/>
      <c r="C745" s="244" t="s">
        <v>1620</v>
      </c>
      <c r="D745" s="244" t="s">
        <v>196</v>
      </c>
      <c r="E745" s="245" t="s">
        <v>1621</v>
      </c>
      <c r="F745" s="246" t="s">
        <v>1622</v>
      </c>
      <c r="G745" s="247" t="s">
        <v>295</v>
      </c>
      <c r="H745" s="248">
        <v>57</v>
      </c>
      <c r="I745" s="249"/>
      <c r="J745" s="250">
        <f>ROUND(I745*H745,2)</f>
        <v>0</v>
      </c>
      <c r="K745" s="251"/>
      <c r="L745" s="252"/>
      <c r="M745" s="253" t="s">
        <v>1</v>
      </c>
      <c r="N745" s="254" t="s">
        <v>40</v>
      </c>
      <c r="O745" s="90"/>
      <c r="P745" s="228">
        <f>O745*H745</f>
        <v>0</v>
      </c>
      <c r="Q745" s="228">
        <v>0.00024000000000000001</v>
      </c>
      <c r="R745" s="228">
        <f>Q745*H745</f>
        <v>0.013680000000000001</v>
      </c>
      <c r="S745" s="228">
        <v>0</v>
      </c>
      <c r="T745" s="229">
        <f>S745*H745</f>
        <v>0</v>
      </c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R745" s="230" t="s">
        <v>313</v>
      </c>
      <c r="AT745" s="230" t="s">
        <v>196</v>
      </c>
      <c r="AU745" s="230" t="s">
        <v>85</v>
      </c>
      <c r="AY745" s="16" t="s">
        <v>146</v>
      </c>
      <c r="BE745" s="231">
        <f>IF(N745="základní",J745,0)</f>
        <v>0</v>
      </c>
      <c r="BF745" s="231">
        <f>IF(N745="snížená",J745,0)</f>
        <v>0</v>
      </c>
      <c r="BG745" s="231">
        <f>IF(N745="zákl. přenesená",J745,0)</f>
        <v>0</v>
      </c>
      <c r="BH745" s="231">
        <f>IF(N745="sníž. přenesená",J745,0)</f>
        <v>0</v>
      </c>
      <c r="BI745" s="231">
        <f>IF(N745="nulová",J745,0)</f>
        <v>0</v>
      </c>
      <c r="BJ745" s="16" t="s">
        <v>83</v>
      </c>
      <c r="BK745" s="231">
        <f>ROUND(I745*H745,2)</f>
        <v>0</v>
      </c>
      <c r="BL745" s="16" t="s">
        <v>227</v>
      </c>
      <c r="BM745" s="230" t="s">
        <v>1623</v>
      </c>
    </row>
    <row r="746" s="2" customFormat="1" ht="37.8" customHeight="1">
      <c r="A746" s="37"/>
      <c r="B746" s="38"/>
      <c r="C746" s="244" t="s">
        <v>1624</v>
      </c>
      <c r="D746" s="244" t="s">
        <v>196</v>
      </c>
      <c r="E746" s="245" t="s">
        <v>1625</v>
      </c>
      <c r="F746" s="246" t="s">
        <v>1626</v>
      </c>
      <c r="G746" s="247" t="s">
        <v>340</v>
      </c>
      <c r="H746" s="248">
        <v>2</v>
      </c>
      <c r="I746" s="249"/>
      <c r="J746" s="250">
        <f>ROUND(I746*H746,2)</f>
        <v>0</v>
      </c>
      <c r="K746" s="251"/>
      <c r="L746" s="252"/>
      <c r="M746" s="253" t="s">
        <v>1</v>
      </c>
      <c r="N746" s="254" t="s">
        <v>40</v>
      </c>
      <c r="O746" s="90"/>
      <c r="P746" s="228">
        <f>O746*H746</f>
        <v>0</v>
      </c>
      <c r="Q746" s="228">
        <v>0.00084000000000000003</v>
      </c>
      <c r="R746" s="228">
        <f>Q746*H746</f>
        <v>0.0016800000000000001</v>
      </c>
      <c r="S746" s="228">
        <v>0</v>
      </c>
      <c r="T746" s="229">
        <f>S746*H746</f>
        <v>0</v>
      </c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R746" s="230" t="s">
        <v>313</v>
      </c>
      <c r="AT746" s="230" t="s">
        <v>196</v>
      </c>
      <c r="AU746" s="230" t="s">
        <v>85</v>
      </c>
      <c r="AY746" s="16" t="s">
        <v>146</v>
      </c>
      <c r="BE746" s="231">
        <f>IF(N746="základní",J746,0)</f>
        <v>0</v>
      </c>
      <c r="BF746" s="231">
        <f>IF(N746="snížená",J746,0)</f>
        <v>0</v>
      </c>
      <c r="BG746" s="231">
        <f>IF(N746="zákl. přenesená",J746,0)</f>
        <v>0</v>
      </c>
      <c r="BH746" s="231">
        <f>IF(N746="sníž. přenesená",J746,0)</f>
        <v>0</v>
      </c>
      <c r="BI746" s="231">
        <f>IF(N746="nulová",J746,0)</f>
        <v>0</v>
      </c>
      <c r="BJ746" s="16" t="s">
        <v>83</v>
      </c>
      <c r="BK746" s="231">
        <f>ROUND(I746*H746,2)</f>
        <v>0</v>
      </c>
      <c r="BL746" s="16" t="s">
        <v>227</v>
      </c>
      <c r="BM746" s="230" t="s">
        <v>1627</v>
      </c>
    </row>
    <row r="747" s="2" customFormat="1" ht="24.15" customHeight="1">
      <c r="A747" s="37"/>
      <c r="B747" s="38"/>
      <c r="C747" s="244" t="s">
        <v>1628</v>
      </c>
      <c r="D747" s="244" t="s">
        <v>196</v>
      </c>
      <c r="E747" s="245" t="s">
        <v>1629</v>
      </c>
      <c r="F747" s="246" t="s">
        <v>1630</v>
      </c>
      <c r="G747" s="247" t="s">
        <v>340</v>
      </c>
      <c r="H747" s="248">
        <v>2</v>
      </c>
      <c r="I747" s="249"/>
      <c r="J747" s="250">
        <f>ROUND(I747*H747,2)</f>
        <v>0</v>
      </c>
      <c r="K747" s="251"/>
      <c r="L747" s="252"/>
      <c r="M747" s="253" t="s">
        <v>1</v>
      </c>
      <c r="N747" s="254" t="s">
        <v>40</v>
      </c>
      <c r="O747" s="90"/>
      <c r="P747" s="228">
        <f>O747*H747</f>
        <v>0</v>
      </c>
      <c r="Q747" s="228">
        <v>0.00032000000000000003</v>
      </c>
      <c r="R747" s="228">
        <f>Q747*H747</f>
        <v>0.00064000000000000005</v>
      </c>
      <c r="S747" s="228">
        <v>0</v>
      </c>
      <c r="T747" s="229">
        <f>S747*H747</f>
        <v>0</v>
      </c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R747" s="230" t="s">
        <v>313</v>
      </c>
      <c r="AT747" s="230" t="s">
        <v>196</v>
      </c>
      <c r="AU747" s="230" t="s">
        <v>85</v>
      </c>
      <c r="AY747" s="16" t="s">
        <v>146</v>
      </c>
      <c r="BE747" s="231">
        <f>IF(N747="základní",J747,0)</f>
        <v>0</v>
      </c>
      <c r="BF747" s="231">
        <f>IF(N747="snížená",J747,0)</f>
        <v>0</v>
      </c>
      <c r="BG747" s="231">
        <f>IF(N747="zákl. přenesená",J747,0)</f>
        <v>0</v>
      </c>
      <c r="BH747" s="231">
        <f>IF(N747="sníž. přenesená",J747,0)</f>
        <v>0</v>
      </c>
      <c r="BI747" s="231">
        <f>IF(N747="nulová",J747,0)</f>
        <v>0</v>
      </c>
      <c r="BJ747" s="16" t="s">
        <v>83</v>
      </c>
      <c r="BK747" s="231">
        <f>ROUND(I747*H747,2)</f>
        <v>0</v>
      </c>
      <c r="BL747" s="16" t="s">
        <v>227</v>
      </c>
      <c r="BM747" s="230" t="s">
        <v>1631</v>
      </c>
    </row>
    <row r="748" s="2" customFormat="1" ht="33" customHeight="1">
      <c r="A748" s="37"/>
      <c r="B748" s="38"/>
      <c r="C748" s="244" t="s">
        <v>1632</v>
      </c>
      <c r="D748" s="244" t="s">
        <v>196</v>
      </c>
      <c r="E748" s="245" t="s">
        <v>1633</v>
      </c>
      <c r="F748" s="246" t="s">
        <v>1634</v>
      </c>
      <c r="G748" s="247" t="s">
        <v>340</v>
      </c>
      <c r="H748" s="248">
        <v>1</v>
      </c>
      <c r="I748" s="249"/>
      <c r="J748" s="250">
        <f>ROUND(I748*H748,2)</f>
        <v>0</v>
      </c>
      <c r="K748" s="251"/>
      <c r="L748" s="252"/>
      <c r="M748" s="253" t="s">
        <v>1</v>
      </c>
      <c r="N748" s="254" t="s">
        <v>40</v>
      </c>
      <c r="O748" s="90"/>
      <c r="P748" s="228">
        <f>O748*H748</f>
        <v>0</v>
      </c>
      <c r="Q748" s="228">
        <v>0.00023000000000000001</v>
      </c>
      <c r="R748" s="228">
        <f>Q748*H748</f>
        <v>0.00023000000000000001</v>
      </c>
      <c r="S748" s="228">
        <v>0</v>
      </c>
      <c r="T748" s="229">
        <f>S748*H748</f>
        <v>0</v>
      </c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R748" s="230" t="s">
        <v>313</v>
      </c>
      <c r="AT748" s="230" t="s">
        <v>196</v>
      </c>
      <c r="AU748" s="230" t="s">
        <v>85</v>
      </c>
      <c r="AY748" s="16" t="s">
        <v>146</v>
      </c>
      <c r="BE748" s="231">
        <f>IF(N748="základní",J748,0)</f>
        <v>0</v>
      </c>
      <c r="BF748" s="231">
        <f>IF(N748="snížená",J748,0)</f>
        <v>0</v>
      </c>
      <c r="BG748" s="231">
        <f>IF(N748="zákl. přenesená",J748,0)</f>
        <v>0</v>
      </c>
      <c r="BH748" s="231">
        <f>IF(N748="sníž. přenesená",J748,0)</f>
        <v>0</v>
      </c>
      <c r="BI748" s="231">
        <f>IF(N748="nulová",J748,0)</f>
        <v>0</v>
      </c>
      <c r="BJ748" s="16" t="s">
        <v>83</v>
      </c>
      <c r="BK748" s="231">
        <f>ROUND(I748*H748,2)</f>
        <v>0</v>
      </c>
      <c r="BL748" s="16" t="s">
        <v>227</v>
      </c>
      <c r="BM748" s="230" t="s">
        <v>1635</v>
      </c>
    </row>
    <row r="749" s="2" customFormat="1" ht="21.75" customHeight="1">
      <c r="A749" s="37"/>
      <c r="B749" s="38"/>
      <c r="C749" s="244" t="s">
        <v>1636</v>
      </c>
      <c r="D749" s="244" t="s">
        <v>196</v>
      </c>
      <c r="E749" s="245" t="s">
        <v>1637</v>
      </c>
      <c r="F749" s="246" t="s">
        <v>1638</v>
      </c>
      <c r="G749" s="247" t="s">
        <v>340</v>
      </c>
      <c r="H749" s="248">
        <v>2</v>
      </c>
      <c r="I749" s="249"/>
      <c r="J749" s="250">
        <f>ROUND(I749*H749,2)</f>
        <v>0</v>
      </c>
      <c r="K749" s="251"/>
      <c r="L749" s="252"/>
      <c r="M749" s="253" t="s">
        <v>1</v>
      </c>
      <c r="N749" s="254" t="s">
        <v>40</v>
      </c>
      <c r="O749" s="90"/>
      <c r="P749" s="228">
        <f>O749*H749</f>
        <v>0</v>
      </c>
      <c r="Q749" s="228">
        <v>0.001</v>
      </c>
      <c r="R749" s="228">
        <f>Q749*H749</f>
        <v>0.002</v>
      </c>
      <c r="S749" s="228">
        <v>0</v>
      </c>
      <c r="T749" s="229">
        <f>S749*H749</f>
        <v>0</v>
      </c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R749" s="230" t="s">
        <v>313</v>
      </c>
      <c r="AT749" s="230" t="s">
        <v>196</v>
      </c>
      <c r="AU749" s="230" t="s">
        <v>85</v>
      </c>
      <c r="AY749" s="16" t="s">
        <v>146</v>
      </c>
      <c r="BE749" s="231">
        <f>IF(N749="základní",J749,0)</f>
        <v>0</v>
      </c>
      <c r="BF749" s="231">
        <f>IF(N749="snížená",J749,0)</f>
        <v>0</v>
      </c>
      <c r="BG749" s="231">
        <f>IF(N749="zákl. přenesená",J749,0)</f>
        <v>0</v>
      </c>
      <c r="BH749" s="231">
        <f>IF(N749="sníž. přenesená",J749,0)</f>
        <v>0</v>
      </c>
      <c r="BI749" s="231">
        <f>IF(N749="nulová",J749,0)</f>
        <v>0</v>
      </c>
      <c r="BJ749" s="16" t="s">
        <v>83</v>
      </c>
      <c r="BK749" s="231">
        <f>ROUND(I749*H749,2)</f>
        <v>0</v>
      </c>
      <c r="BL749" s="16" t="s">
        <v>227</v>
      </c>
      <c r="BM749" s="230" t="s">
        <v>1639</v>
      </c>
    </row>
    <row r="750" s="2" customFormat="1" ht="55.5" customHeight="1">
      <c r="A750" s="37"/>
      <c r="B750" s="38"/>
      <c r="C750" s="218" t="s">
        <v>1640</v>
      </c>
      <c r="D750" s="218" t="s">
        <v>148</v>
      </c>
      <c r="E750" s="219" t="s">
        <v>1641</v>
      </c>
      <c r="F750" s="220" t="s">
        <v>1642</v>
      </c>
      <c r="G750" s="221" t="s">
        <v>184</v>
      </c>
      <c r="H750" s="222">
        <v>1.9099999999999999</v>
      </c>
      <c r="I750" s="223"/>
      <c r="J750" s="224">
        <f>ROUND(I750*H750,2)</f>
        <v>0</v>
      </c>
      <c r="K750" s="225"/>
      <c r="L750" s="43"/>
      <c r="M750" s="226" t="s">
        <v>1</v>
      </c>
      <c r="N750" s="227" t="s">
        <v>40</v>
      </c>
      <c r="O750" s="90"/>
      <c r="P750" s="228">
        <f>O750*H750</f>
        <v>0</v>
      </c>
      <c r="Q750" s="228">
        <v>0</v>
      </c>
      <c r="R750" s="228">
        <f>Q750*H750</f>
        <v>0</v>
      </c>
      <c r="S750" s="228">
        <v>0</v>
      </c>
      <c r="T750" s="229">
        <f>S750*H750</f>
        <v>0</v>
      </c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R750" s="230" t="s">
        <v>227</v>
      </c>
      <c r="AT750" s="230" t="s">
        <v>148</v>
      </c>
      <c r="AU750" s="230" t="s">
        <v>85</v>
      </c>
      <c r="AY750" s="16" t="s">
        <v>146</v>
      </c>
      <c r="BE750" s="231">
        <f>IF(N750="základní",J750,0)</f>
        <v>0</v>
      </c>
      <c r="BF750" s="231">
        <f>IF(N750="snížená",J750,0)</f>
        <v>0</v>
      </c>
      <c r="BG750" s="231">
        <f>IF(N750="zákl. přenesená",J750,0)</f>
        <v>0</v>
      </c>
      <c r="BH750" s="231">
        <f>IF(N750="sníž. přenesená",J750,0)</f>
        <v>0</v>
      </c>
      <c r="BI750" s="231">
        <f>IF(N750="nulová",J750,0)</f>
        <v>0</v>
      </c>
      <c r="BJ750" s="16" t="s">
        <v>83</v>
      </c>
      <c r="BK750" s="231">
        <f>ROUND(I750*H750,2)</f>
        <v>0</v>
      </c>
      <c r="BL750" s="16" t="s">
        <v>227</v>
      </c>
      <c r="BM750" s="230" t="s">
        <v>1643</v>
      </c>
    </row>
    <row r="751" s="12" customFormat="1" ht="22.8" customHeight="1">
      <c r="A751" s="12"/>
      <c r="B751" s="202"/>
      <c r="C751" s="203"/>
      <c r="D751" s="204" t="s">
        <v>74</v>
      </c>
      <c r="E751" s="216" t="s">
        <v>1644</v>
      </c>
      <c r="F751" s="216" t="s">
        <v>1645</v>
      </c>
      <c r="G751" s="203"/>
      <c r="H751" s="203"/>
      <c r="I751" s="206"/>
      <c r="J751" s="217">
        <f>BK751</f>
        <v>0</v>
      </c>
      <c r="K751" s="203"/>
      <c r="L751" s="208"/>
      <c r="M751" s="209"/>
      <c r="N751" s="210"/>
      <c r="O751" s="210"/>
      <c r="P751" s="211">
        <f>SUM(P752:P756)</f>
        <v>0</v>
      </c>
      <c r="Q751" s="210"/>
      <c r="R751" s="211">
        <f>SUM(R752:R756)</f>
        <v>0.19022640000000002</v>
      </c>
      <c r="S751" s="210"/>
      <c r="T751" s="212">
        <f>SUM(T752:T756)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13" t="s">
        <v>85</v>
      </c>
      <c r="AT751" s="214" t="s">
        <v>74</v>
      </c>
      <c r="AU751" s="214" t="s">
        <v>83</v>
      </c>
      <c r="AY751" s="213" t="s">
        <v>146</v>
      </c>
      <c r="BK751" s="215">
        <f>SUM(BK752:BK756)</f>
        <v>0</v>
      </c>
    </row>
    <row r="752" s="2" customFormat="1" ht="37.8" customHeight="1">
      <c r="A752" s="37"/>
      <c r="B752" s="38"/>
      <c r="C752" s="218" t="s">
        <v>1646</v>
      </c>
      <c r="D752" s="218" t="s">
        <v>148</v>
      </c>
      <c r="E752" s="219" t="s">
        <v>1647</v>
      </c>
      <c r="F752" s="220" t="s">
        <v>1648</v>
      </c>
      <c r="G752" s="221" t="s">
        <v>295</v>
      </c>
      <c r="H752" s="222">
        <v>54.600000000000001</v>
      </c>
      <c r="I752" s="223"/>
      <c r="J752" s="224">
        <f>ROUND(I752*H752,2)</f>
        <v>0</v>
      </c>
      <c r="K752" s="225"/>
      <c r="L752" s="43"/>
      <c r="M752" s="226" t="s">
        <v>1</v>
      </c>
      <c r="N752" s="227" t="s">
        <v>40</v>
      </c>
      <c r="O752" s="90"/>
      <c r="P752" s="228">
        <f>O752*H752</f>
        <v>0</v>
      </c>
      <c r="Q752" s="228">
        <v>0.00058</v>
      </c>
      <c r="R752" s="228">
        <f>Q752*H752</f>
        <v>0.031668000000000002</v>
      </c>
      <c r="S752" s="228">
        <v>0</v>
      </c>
      <c r="T752" s="229">
        <f>S752*H752</f>
        <v>0</v>
      </c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R752" s="230" t="s">
        <v>227</v>
      </c>
      <c r="AT752" s="230" t="s">
        <v>148</v>
      </c>
      <c r="AU752" s="230" t="s">
        <v>85</v>
      </c>
      <c r="AY752" s="16" t="s">
        <v>146</v>
      </c>
      <c r="BE752" s="231">
        <f>IF(N752="základní",J752,0)</f>
        <v>0</v>
      </c>
      <c r="BF752" s="231">
        <f>IF(N752="snížená",J752,0)</f>
        <v>0</v>
      </c>
      <c r="BG752" s="231">
        <f>IF(N752="zákl. přenesená",J752,0)</f>
        <v>0</v>
      </c>
      <c r="BH752" s="231">
        <f>IF(N752="sníž. přenesená",J752,0)</f>
        <v>0</v>
      </c>
      <c r="BI752" s="231">
        <f>IF(N752="nulová",J752,0)</f>
        <v>0</v>
      </c>
      <c r="BJ752" s="16" t="s">
        <v>83</v>
      </c>
      <c r="BK752" s="231">
        <f>ROUND(I752*H752,2)</f>
        <v>0</v>
      </c>
      <c r="BL752" s="16" t="s">
        <v>227</v>
      </c>
      <c r="BM752" s="230" t="s">
        <v>1649</v>
      </c>
    </row>
    <row r="753" s="13" customFormat="1">
      <c r="A753" s="13"/>
      <c r="B753" s="232"/>
      <c r="C753" s="233"/>
      <c r="D753" s="234" t="s">
        <v>154</v>
      </c>
      <c r="E753" s="235" t="s">
        <v>1</v>
      </c>
      <c r="F753" s="236" t="s">
        <v>1650</v>
      </c>
      <c r="G753" s="233"/>
      <c r="H753" s="237">
        <v>54.600000000000001</v>
      </c>
      <c r="I753" s="238"/>
      <c r="J753" s="233"/>
      <c r="K753" s="233"/>
      <c r="L753" s="239"/>
      <c r="M753" s="240"/>
      <c r="N753" s="241"/>
      <c r="O753" s="241"/>
      <c r="P753" s="241"/>
      <c r="Q753" s="241"/>
      <c r="R753" s="241"/>
      <c r="S753" s="241"/>
      <c r="T753" s="24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3" t="s">
        <v>154</v>
      </c>
      <c r="AU753" s="243" t="s">
        <v>85</v>
      </c>
      <c r="AV753" s="13" t="s">
        <v>85</v>
      </c>
      <c r="AW753" s="13" t="s">
        <v>156</v>
      </c>
      <c r="AX753" s="13" t="s">
        <v>75</v>
      </c>
      <c r="AY753" s="243" t="s">
        <v>146</v>
      </c>
    </row>
    <row r="754" s="2" customFormat="1" ht="24.15" customHeight="1">
      <c r="A754" s="37"/>
      <c r="B754" s="38"/>
      <c r="C754" s="244" t="s">
        <v>1651</v>
      </c>
      <c r="D754" s="244" t="s">
        <v>196</v>
      </c>
      <c r="E754" s="245" t="s">
        <v>1652</v>
      </c>
      <c r="F754" s="246" t="s">
        <v>1653</v>
      </c>
      <c r="G754" s="247" t="s">
        <v>295</v>
      </c>
      <c r="H754" s="248">
        <v>60.060000000000002</v>
      </c>
      <c r="I754" s="249"/>
      <c r="J754" s="250">
        <f>ROUND(I754*H754,2)</f>
        <v>0</v>
      </c>
      <c r="K754" s="251"/>
      <c r="L754" s="252"/>
      <c r="M754" s="253" t="s">
        <v>1</v>
      </c>
      <c r="N754" s="254" t="s">
        <v>40</v>
      </c>
      <c r="O754" s="90"/>
      <c r="P754" s="228">
        <f>O754*H754</f>
        <v>0</v>
      </c>
      <c r="Q754" s="228">
        <v>0.00264</v>
      </c>
      <c r="R754" s="228">
        <f>Q754*H754</f>
        <v>0.15855840000000002</v>
      </c>
      <c r="S754" s="228">
        <v>0</v>
      </c>
      <c r="T754" s="229">
        <f>S754*H754</f>
        <v>0</v>
      </c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R754" s="230" t="s">
        <v>313</v>
      </c>
      <c r="AT754" s="230" t="s">
        <v>196</v>
      </c>
      <c r="AU754" s="230" t="s">
        <v>85</v>
      </c>
      <c r="AY754" s="16" t="s">
        <v>146</v>
      </c>
      <c r="BE754" s="231">
        <f>IF(N754="základní",J754,0)</f>
        <v>0</v>
      </c>
      <c r="BF754" s="231">
        <f>IF(N754="snížená",J754,0)</f>
        <v>0</v>
      </c>
      <c r="BG754" s="231">
        <f>IF(N754="zákl. přenesená",J754,0)</f>
        <v>0</v>
      </c>
      <c r="BH754" s="231">
        <f>IF(N754="sníž. přenesená",J754,0)</f>
        <v>0</v>
      </c>
      <c r="BI754" s="231">
        <f>IF(N754="nulová",J754,0)</f>
        <v>0</v>
      </c>
      <c r="BJ754" s="16" t="s">
        <v>83</v>
      </c>
      <c r="BK754" s="231">
        <f>ROUND(I754*H754,2)</f>
        <v>0</v>
      </c>
      <c r="BL754" s="16" t="s">
        <v>227</v>
      </c>
      <c r="BM754" s="230" t="s">
        <v>1654</v>
      </c>
    </row>
    <row r="755" s="13" customFormat="1">
      <c r="A755" s="13"/>
      <c r="B755" s="232"/>
      <c r="C755" s="233"/>
      <c r="D755" s="234" t="s">
        <v>154</v>
      </c>
      <c r="E755" s="233"/>
      <c r="F755" s="236" t="s">
        <v>1655</v>
      </c>
      <c r="G755" s="233"/>
      <c r="H755" s="237">
        <v>60.060000000000002</v>
      </c>
      <c r="I755" s="238"/>
      <c r="J755" s="233"/>
      <c r="K755" s="233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154</v>
      </c>
      <c r="AU755" s="243" t="s">
        <v>85</v>
      </c>
      <c r="AV755" s="13" t="s">
        <v>85</v>
      </c>
      <c r="AW755" s="13" t="s">
        <v>4</v>
      </c>
      <c r="AX755" s="13" t="s">
        <v>83</v>
      </c>
      <c r="AY755" s="243" t="s">
        <v>146</v>
      </c>
    </row>
    <row r="756" s="2" customFormat="1" ht="49.05" customHeight="1">
      <c r="A756" s="37"/>
      <c r="B756" s="38"/>
      <c r="C756" s="218" t="s">
        <v>1656</v>
      </c>
      <c r="D756" s="218" t="s">
        <v>148</v>
      </c>
      <c r="E756" s="219" t="s">
        <v>1657</v>
      </c>
      <c r="F756" s="220" t="s">
        <v>1658</v>
      </c>
      <c r="G756" s="221" t="s">
        <v>184</v>
      </c>
      <c r="H756" s="222">
        <v>0.19</v>
      </c>
      <c r="I756" s="223"/>
      <c r="J756" s="224">
        <f>ROUND(I756*H756,2)</f>
        <v>0</v>
      </c>
      <c r="K756" s="225"/>
      <c r="L756" s="43"/>
      <c r="M756" s="226" t="s">
        <v>1</v>
      </c>
      <c r="N756" s="227" t="s">
        <v>40</v>
      </c>
      <c r="O756" s="90"/>
      <c r="P756" s="228">
        <f>O756*H756</f>
        <v>0</v>
      </c>
      <c r="Q756" s="228">
        <v>0</v>
      </c>
      <c r="R756" s="228">
        <f>Q756*H756</f>
        <v>0</v>
      </c>
      <c r="S756" s="228">
        <v>0</v>
      </c>
      <c r="T756" s="229">
        <f>S756*H756</f>
        <v>0</v>
      </c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R756" s="230" t="s">
        <v>227</v>
      </c>
      <c r="AT756" s="230" t="s">
        <v>148</v>
      </c>
      <c r="AU756" s="230" t="s">
        <v>85</v>
      </c>
      <c r="AY756" s="16" t="s">
        <v>146</v>
      </c>
      <c r="BE756" s="231">
        <f>IF(N756="základní",J756,0)</f>
        <v>0</v>
      </c>
      <c r="BF756" s="231">
        <f>IF(N756="snížená",J756,0)</f>
        <v>0</v>
      </c>
      <c r="BG756" s="231">
        <f>IF(N756="zákl. přenesená",J756,0)</f>
        <v>0</v>
      </c>
      <c r="BH756" s="231">
        <f>IF(N756="sníž. přenesená",J756,0)</f>
        <v>0</v>
      </c>
      <c r="BI756" s="231">
        <f>IF(N756="nulová",J756,0)</f>
        <v>0</v>
      </c>
      <c r="BJ756" s="16" t="s">
        <v>83</v>
      </c>
      <c r="BK756" s="231">
        <f>ROUND(I756*H756,2)</f>
        <v>0</v>
      </c>
      <c r="BL756" s="16" t="s">
        <v>227</v>
      </c>
      <c r="BM756" s="230" t="s">
        <v>1659</v>
      </c>
    </row>
    <row r="757" s="12" customFormat="1" ht="22.8" customHeight="1">
      <c r="A757" s="12"/>
      <c r="B757" s="202"/>
      <c r="C757" s="203"/>
      <c r="D757" s="204" t="s">
        <v>74</v>
      </c>
      <c r="E757" s="216" t="s">
        <v>1660</v>
      </c>
      <c r="F757" s="216" t="s">
        <v>1661</v>
      </c>
      <c r="G757" s="203"/>
      <c r="H757" s="203"/>
      <c r="I757" s="206"/>
      <c r="J757" s="217">
        <f>BK757</f>
        <v>0</v>
      </c>
      <c r="K757" s="203"/>
      <c r="L757" s="208"/>
      <c r="M757" s="209"/>
      <c r="N757" s="210"/>
      <c r="O757" s="210"/>
      <c r="P757" s="211">
        <f>SUM(P758:P768)</f>
        <v>0</v>
      </c>
      <c r="Q757" s="210"/>
      <c r="R757" s="211">
        <f>SUM(R758:R768)</f>
        <v>0.11840580000000001</v>
      </c>
      <c r="S757" s="210"/>
      <c r="T757" s="212">
        <f>SUM(T758:T768)</f>
        <v>0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13" t="s">
        <v>85</v>
      </c>
      <c r="AT757" s="214" t="s">
        <v>74</v>
      </c>
      <c r="AU757" s="214" t="s">
        <v>83</v>
      </c>
      <c r="AY757" s="213" t="s">
        <v>146</v>
      </c>
      <c r="BK757" s="215">
        <f>SUM(BK758:BK768)</f>
        <v>0</v>
      </c>
    </row>
    <row r="758" s="2" customFormat="1" ht="21.75" customHeight="1">
      <c r="A758" s="37"/>
      <c r="B758" s="38"/>
      <c r="C758" s="218" t="s">
        <v>1662</v>
      </c>
      <c r="D758" s="218" t="s">
        <v>148</v>
      </c>
      <c r="E758" s="219" t="s">
        <v>1663</v>
      </c>
      <c r="F758" s="220" t="s">
        <v>1664</v>
      </c>
      <c r="G758" s="221" t="s">
        <v>151</v>
      </c>
      <c r="H758" s="222">
        <v>219.72</v>
      </c>
      <c r="I758" s="223"/>
      <c r="J758" s="224">
        <f>ROUND(I758*H758,2)</f>
        <v>0</v>
      </c>
      <c r="K758" s="225"/>
      <c r="L758" s="43"/>
      <c r="M758" s="226" t="s">
        <v>1</v>
      </c>
      <c r="N758" s="227" t="s">
        <v>40</v>
      </c>
      <c r="O758" s="90"/>
      <c r="P758" s="228">
        <f>O758*H758</f>
        <v>0</v>
      </c>
      <c r="Q758" s="228">
        <v>0</v>
      </c>
      <c r="R758" s="228">
        <f>Q758*H758</f>
        <v>0</v>
      </c>
      <c r="S758" s="228">
        <v>0</v>
      </c>
      <c r="T758" s="229">
        <f>S758*H758</f>
        <v>0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230" t="s">
        <v>227</v>
      </c>
      <c r="AT758" s="230" t="s">
        <v>148</v>
      </c>
      <c r="AU758" s="230" t="s">
        <v>85</v>
      </c>
      <c r="AY758" s="16" t="s">
        <v>146</v>
      </c>
      <c r="BE758" s="231">
        <f>IF(N758="základní",J758,0)</f>
        <v>0</v>
      </c>
      <c r="BF758" s="231">
        <f>IF(N758="snížená",J758,0)</f>
        <v>0</v>
      </c>
      <c r="BG758" s="231">
        <f>IF(N758="zákl. přenesená",J758,0)</f>
        <v>0</v>
      </c>
      <c r="BH758" s="231">
        <f>IF(N758="sníž. přenesená",J758,0)</f>
        <v>0</v>
      </c>
      <c r="BI758" s="231">
        <f>IF(N758="nulová",J758,0)</f>
        <v>0</v>
      </c>
      <c r="BJ758" s="16" t="s">
        <v>83</v>
      </c>
      <c r="BK758" s="231">
        <f>ROUND(I758*H758,2)</f>
        <v>0</v>
      </c>
      <c r="BL758" s="16" t="s">
        <v>227</v>
      </c>
      <c r="BM758" s="230" t="s">
        <v>1665</v>
      </c>
    </row>
    <row r="759" s="2" customFormat="1" ht="24.15" customHeight="1">
      <c r="A759" s="37"/>
      <c r="B759" s="38"/>
      <c r="C759" s="218" t="s">
        <v>1666</v>
      </c>
      <c r="D759" s="218" t="s">
        <v>148</v>
      </c>
      <c r="E759" s="219" t="s">
        <v>1667</v>
      </c>
      <c r="F759" s="220" t="s">
        <v>1668</v>
      </c>
      <c r="G759" s="221" t="s">
        <v>151</v>
      </c>
      <c r="H759" s="222">
        <v>219.27000000000001</v>
      </c>
      <c r="I759" s="223"/>
      <c r="J759" s="224">
        <f>ROUND(I759*H759,2)</f>
        <v>0</v>
      </c>
      <c r="K759" s="225"/>
      <c r="L759" s="43"/>
      <c r="M759" s="226" t="s">
        <v>1</v>
      </c>
      <c r="N759" s="227" t="s">
        <v>40</v>
      </c>
      <c r="O759" s="90"/>
      <c r="P759" s="228">
        <f>O759*H759</f>
        <v>0</v>
      </c>
      <c r="Q759" s="228">
        <v>0.00029999999999999997</v>
      </c>
      <c r="R759" s="228">
        <f>Q759*H759</f>
        <v>0.065780999999999992</v>
      </c>
      <c r="S759" s="228">
        <v>0</v>
      </c>
      <c r="T759" s="229">
        <f>S759*H759</f>
        <v>0</v>
      </c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R759" s="230" t="s">
        <v>227</v>
      </c>
      <c r="AT759" s="230" t="s">
        <v>148</v>
      </c>
      <c r="AU759" s="230" t="s">
        <v>85</v>
      </c>
      <c r="AY759" s="16" t="s">
        <v>146</v>
      </c>
      <c r="BE759" s="231">
        <f>IF(N759="základní",J759,0)</f>
        <v>0</v>
      </c>
      <c r="BF759" s="231">
        <f>IF(N759="snížená",J759,0)</f>
        <v>0</v>
      </c>
      <c r="BG759" s="231">
        <f>IF(N759="zákl. přenesená",J759,0)</f>
        <v>0</v>
      </c>
      <c r="BH759" s="231">
        <f>IF(N759="sníž. přenesená",J759,0)</f>
        <v>0</v>
      </c>
      <c r="BI759" s="231">
        <f>IF(N759="nulová",J759,0)</f>
        <v>0</v>
      </c>
      <c r="BJ759" s="16" t="s">
        <v>83</v>
      </c>
      <c r="BK759" s="231">
        <f>ROUND(I759*H759,2)</f>
        <v>0</v>
      </c>
      <c r="BL759" s="16" t="s">
        <v>227</v>
      </c>
      <c r="BM759" s="230" t="s">
        <v>1669</v>
      </c>
    </row>
    <row r="760" s="13" customFormat="1">
      <c r="A760" s="13"/>
      <c r="B760" s="232"/>
      <c r="C760" s="233"/>
      <c r="D760" s="234" t="s">
        <v>154</v>
      </c>
      <c r="E760" s="235" t="s">
        <v>1</v>
      </c>
      <c r="F760" s="236" t="s">
        <v>1670</v>
      </c>
      <c r="G760" s="233"/>
      <c r="H760" s="237">
        <v>170.88999999999999</v>
      </c>
      <c r="I760" s="238"/>
      <c r="J760" s="233"/>
      <c r="K760" s="233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154</v>
      </c>
      <c r="AU760" s="243" t="s">
        <v>85</v>
      </c>
      <c r="AV760" s="13" t="s">
        <v>85</v>
      </c>
      <c r="AW760" s="13" t="s">
        <v>156</v>
      </c>
      <c r="AX760" s="13" t="s">
        <v>75</v>
      </c>
      <c r="AY760" s="243" t="s">
        <v>146</v>
      </c>
    </row>
    <row r="761" s="13" customFormat="1">
      <c r="A761" s="13"/>
      <c r="B761" s="232"/>
      <c r="C761" s="233"/>
      <c r="D761" s="234" t="s">
        <v>154</v>
      </c>
      <c r="E761" s="235" t="s">
        <v>1</v>
      </c>
      <c r="F761" s="236" t="s">
        <v>1671</v>
      </c>
      <c r="G761" s="233"/>
      <c r="H761" s="237">
        <v>48.380000000000003</v>
      </c>
      <c r="I761" s="238"/>
      <c r="J761" s="233"/>
      <c r="K761" s="233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154</v>
      </c>
      <c r="AU761" s="243" t="s">
        <v>85</v>
      </c>
      <c r="AV761" s="13" t="s">
        <v>85</v>
      </c>
      <c r="AW761" s="13" t="s">
        <v>156</v>
      </c>
      <c r="AX761" s="13" t="s">
        <v>75</v>
      </c>
      <c r="AY761" s="243" t="s">
        <v>146</v>
      </c>
    </row>
    <row r="762" s="2" customFormat="1" ht="33" customHeight="1">
      <c r="A762" s="37"/>
      <c r="B762" s="38"/>
      <c r="C762" s="218" t="s">
        <v>1672</v>
      </c>
      <c r="D762" s="218" t="s">
        <v>148</v>
      </c>
      <c r="E762" s="219" t="s">
        <v>1673</v>
      </c>
      <c r="F762" s="220" t="s">
        <v>1674</v>
      </c>
      <c r="G762" s="221" t="s">
        <v>151</v>
      </c>
      <c r="H762" s="222">
        <v>72.849999999999994</v>
      </c>
      <c r="I762" s="223"/>
      <c r="J762" s="224">
        <f>ROUND(I762*H762,2)</f>
        <v>0</v>
      </c>
      <c r="K762" s="225"/>
      <c r="L762" s="43"/>
      <c r="M762" s="226" t="s">
        <v>1</v>
      </c>
      <c r="N762" s="227" t="s">
        <v>40</v>
      </c>
      <c r="O762" s="90"/>
      <c r="P762" s="228">
        <f>O762*H762</f>
        <v>0</v>
      </c>
      <c r="Q762" s="228">
        <v>0</v>
      </c>
      <c r="R762" s="228">
        <f>Q762*H762</f>
        <v>0</v>
      </c>
      <c r="S762" s="228">
        <v>0</v>
      </c>
      <c r="T762" s="229">
        <f>S762*H762</f>
        <v>0</v>
      </c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R762" s="230" t="s">
        <v>227</v>
      </c>
      <c r="AT762" s="230" t="s">
        <v>148</v>
      </c>
      <c r="AU762" s="230" t="s">
        <v>85</v>
      </c>
      <c r="AY762" s="16" t="s">
        <v>146</v>
      </c>
      <c r="BE762" s="231">
        <f>IF(N762="základní",J762,0)</f>
        <v>0</v>
      </c>
      <c r="BF762" s="231">
        <f>IF(N762="snížená",J762,0)</f>
        <v>0</v>
      </c>
      <c r="BG762" s="231">
        <f>IF(N762="zákl. přenesená",J762,0)</f>
        <v>0</v>
      </c>
      <c r="BH762" s="231">
        <f>IF(N762="sníž. přenesená",J762,0)</f>
        <v>0</v>
      </c>
      <c r="BI762" s="231">
        <f>IF(N762="nulová",J762,0)</f>
        <v>0</v>
      </c>
      <c r="BJ762" s="16" t="s">
        <v>83</v>
      </c>
      <c r="BK762" s="231">
        <f>ROUND(I762*H762,2)</f>
        <v>0</v>
      </c>
      <c r="BL762" s="16" t="s">
        <v>227</v>
      </c>
      <c r="BM762" s="230" t="s">
        <v>1675</v>
      </c>
    </row>
    <row r="763" s="14" customFormat="1">
      <c r="A763" s="14"/>
      <c r="B763" s="255"/>
      <c r="C763" s="256"/>
      <c r="D763" s="234" t="s">
        <v>154</v>
      </c>
      <c r="E763" s="257" t="s">
        <v>1</v>
      </c>
      <c r="F763" s="258" t="s">
        <v>776</v>
      </c>
      <c r="G763" s="256"/>
      <c r="H763" s="257" t="s">
        <v>1</v>
      </c>
      <c r="I763" s="259"/>
      <c r="J763" s="256"/>
      <c r="K763" s="256"/>
      <c r="L763" s="260"/>
      <c r="M763" s="261"/>
      <c r="N763" s="262"/>
      <c r="O763" s="262"/>
      <c r="P763" s="262"/>
      <c r="Q763" s="262"/>
      <c r="R763" s="262"/>
      <c r="S763" s="262"/>
      <c r="T763" s="26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4" t="s">
        <v>154</v>
      </c>
      <c r="AU763" s="264" t="s">
        <v>85</v>
      </c>
      <c r="AV763" s="14" t="s">
        <v>83</v>
      </c>
      <c r="AW763" s="14" t="s">
        <v>156</v>
      </c>
      <c r="AX763" s="14" t="s">
        <v>75</v>
      </c>
      <c r="AY763" s="264" t="s">
        <v>146</v>
      </c>
    </row>
    <row r="764" s="13" customFormat="1">
      <c r="A764" s="13"/>
      <c r="B764" s="232"/>
      <c r="C764" s="233"/>
      <c r="D764" s="234" t="s">
        <v>154</v>
      </c>
      <c r="E764" s="235" t="s">
        <v>1</v>
      </c>
      <c r="F764" s="236" t="s">
        <v>1676</v>
      </c>
      <c r="G764" s="233"/>
      <c r="H764" s="237">
        <v>44.950000000000003</v>
      </c>
      <c r="I764" s="238"/>
      <c r="J764" s="233"/>
      <c r="K764" s="233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154</v>
      </c>
      <c r="AU764" s="243" t="s">
        <v>85</v>
      </c>
      <c r="AV764" s="13" t="s">
        <v>85</v>
      </c>
      <c r="AW764" s="13" t="s">
        <v>156</v>
      </c>
      <c r="AX764" s="13" t="s">
        <v>75</v>
      </c>
      <c r="AY764" s="243" t="s">
        <v>146</v>
      </c>
    </row>
    <row r="765" s="13" customFormat="1">
      <c r="A765" s="13"/>
      <c r="B765" s="232"/>
      <c r="C765" s="233"/>
      <c r="D765" s="234" t="s">
        <v>154</v>
      </c>
      <c r="E765" s="235" t="s">
        <v>1</v>
      </c>
      <c r="F765" s="236" t="s">
        <v>778</v>
      </c>
      <c r="G765" s="233"/>
      <c r="H765" s="237">
        <v>27.899999999999999</v>
      </c>
      <c r="I765" s="238"/>
      <c r="J765" s="233"/>
      <c r="K765" s="233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154</v>
      </c>
      <c r="AU765" s="243" t="s">
        <v>85</v>
      </c>
      <c r="AV765" s="13" t="s">
        <v>85</v>
      </c>
      <c r="AW765" s="13" t="s">
        <v>156</v>
      </c>
      <c r="AX765" s="13" t="s">
        <v>75</v>
      </c>
      <c r="AY765" s="243" t="s">
        <v>146</v>
      </c>
    </row>
    <row r="766" s="2" customFormat="1" ht="16.5" customHeight="1">
      <c r="A766" s="37"/>
      <c r="B766" s="38"/>
      <c r="C766" s="218" t="s">
        <v>1677</v>
      </c>
      <c r="D766" s="218" t="s">
        <v>148</v>
      </c>
      <c r="E766" s="219" t="s">
        <v>1678</v>
      </c>
      <c r="F766" s="220" t="s">
        <v>1679</v>
      </c>
      <c r="G766" s="221" t="s">
        <v>151</v>
      </c>
      <c r="H766" s="222">
        <v>219.27000000000001</v>
      </c>
      <c r="I766" s="223"/>
      <c r="J766" s="224">
        <f>ROUND(I766*H766,2)</f>
        <v>0</v>
      </c>
      <c r="K766" s="225"/>
      <c r="L766" s="43"/>
      <c r="M766" s="226" t="s">
        <v>1</v>
      </c>
      <c r="N766" s="227" t="s">
        <v>40</v>
      </c>
      <c r="O766" s="90"/>
      <c r="P766" s="228">
        <f>O766*H766</f>
        <v>0</v>
      </c>
      <c r="Q766" s="228">
        <v>0.00024000000000000001</v>
      </c>
      <c r="R766" s="228">
        <f>Q766*H766</f>
        <v>0.052624800000000006</v>
      </c>
      <c r="S766" s="228">
        <v>0</v>
      </c>
      <c r="T766" s="229">
        <f>S766*H766</f>
        <v>0</v>
      </c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R766" s="230" t="s">
        <v>227</v>
      </c>
      <c r="AT766" s="230" t="s">
        <v>148</v>
      </c>
      <c r="AU766" s="230" t="s">
        <v>85</v>
      </c>
      <c r="AY766" s="16" t="s">
        <v>146</v>
      </c>
      <c r="BE766" s="231">
        <f>IF(N766="základní",J766,0)</f>
        <v>0</v>
      </c>
      <c r="BF766" s="231">
        <f>IF(N766="snížená",J766,0)</f>
        <v>0</v>
      </c>
      <c r="BG766" s="231">
        <f>IF(N766="zákl. přenesená",J766,0)</f>
        <v>0</v>
      </c>
      <c r="BH766" s="231">
        <f>IF(N766="sníž. přenesená",J766,0)</f>
        <v>0</v>
      </c>
      <c r="BI766" s="231">
        <f>IF(N766="nulová",J766,0)</f>
        <v>0</v>
      </c>
      <c r="BJ766" s="16" t="s">
        <v>83</v>
      </c>
      <c r="BK766" s="231">
        <f>ROUND(I766*H766,2)</f>
        <v>0</v>
      </c>
      <c r="BL766" s="16" t="s">
        <v>227</v>
      </c>
      <c r="BM766" s="230" t="s">
        <v>1680</v>
      </c>
    </row>
    <row r="767" s="2" customFormat="1" ht="33" customHeight="1">
      <c r="A767" s="37"/>
      <c r="B767" s="38"/>
      <c r="C767" s="218" t="s">
        <v>1681</v>
      </c>
      <c r="D767" s="218" t="s">
        <v>148</v>
      </c>
      <c r="E767" s="219" t="s">
        <v>1682</v>
      </c>
      <c r="F767" s="220" t="s">
        <v>1683</v>
      </c>
      <c r="G767" s="221" t="s">
        <v>151</v>
      </c>
      <c r="H767" s="222">
        <v>72.849999999999994</v>
      </c>
      <c r="I767" s="223"/>
      <c r="J767" s="224">
        <f>ROUND(I767*H767,2)</f>
        <v>0</v>
      </c>
      <c r="K767" s="225"/>
      <c r="L767" s="43"/>
      <c r="M767" s="226" t="s">
        <v>1</v>
      </c>
      <c r="N767" s="227" t="s">
        <v>40</v>
      </c>
      <c r="O767" s="90"/>
      <c r="P767" s="228">
        <f>O767*H767</f>
        <v>0</v>
      </c>
      <c r="Q767" s="228">
        <v>0</v>
      </c>
      <c r="R767" s="228">
        <f>Q767*H767</f>
        <v>0</v>
      </c>
      <c r="S767" s="228">
        <v>0</v>
      </c>
      <c r="T767" s="229">
        <f>S767*H767</f>
        <v>0</v>
      </c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R767" s="230" t="s">
        <v>227</v>
      </c>
      <c r="AT767" s="230" t="s">
        <v>148</v>
      </c>
      <c r="AU767" s="230" t="s">
        <v>85</v>
      </c>
      <c r="AY767" s="16" t="s">
        <v>146</v>
      </c>
      <c r="BE767" s="231">
        <f>IF(N767="základní",J767,0)</f>
        <v>0</v>
      </c>
      <c r="BF767" s="231">
        <f>IF(N767="snížená",J767,0)</f>
        <v>0</v>
      </c>
      <c r="BG767" s="231">
        <f>IF(N767="zákl. přenesená",J767,0)</f>
        <v>0</v>
      </c>
      <c r="BH767" s="231">
        <f>IF(N767="sníž. přenesená",J767,0)</f>
        <v>0</v>
      </c>
      <c r="BI767" s="231">
        <f>IF(N767="nulová",J767,0)</f>
        <v>0</v>
      </c>
      <c r="BJ767" s="16" t="s">
        <v>83</v>
      </c>
      <c r="BK767" s="231">
        <f>ROUND(I767*H767,2)</f>
        <v>0</v>
      </c>
      <c r="BL767" s="16" t="s">
        <v>227</v>
      </c>
      <c r="BM767" s="230" t="s">
        <v>1684</v>
      </c>
    </row>
    <row r="768" s="2" customFormat="1" ht="49.05" customHeight="1">
      <c r="A768" s="37"/>
      <c r="B768" s="38"/>
      <c r="C768" s="218" t="s">
        <v>1685</v>
      </c>
      <c r="D768" s="218" t="s">
        <v>148</v>
      </c>
      <c r="E768" s="219" t="s">
        <v>1686</v>
      </c>
      <c r="F768" s="220" t="s">
        <v>1687</v>
      </c>
      <c r="G768" s="221" t="s">
        <v>184</v>
      </c>
      <c r="H768" s="222">
        <v>0.11799999999999999</v>
      </c>
      <c r="I768" s="223"/>
      <c r="J768" s="224">
        <f>ROUND(I768*H768,2)</f>
        <v>0</v>
      </c>
      <c r="K768" s="225"/>
      <c r="L768" s="43"/>
      <c r="M768" s="226" t="s">
        <v>1</v>
      </c>
      <c r="N768" s="227" t="s">
        <v>40</v>
      </c>
      <c r="O768" s="90"/>
      <c r="P768" s="228">
        <f>O768*H768</f>
        <v>0</v>
      </c>
      <c r="Q768" s="228">
        <v>0</v>
      </c>
      <c r="R768" s="228">
        <f>Q768*H768</f>
        <v>0</v>
      </c>
      <c r="S768" s="228">
        <v>0</v>
      </c>
      <c r="T768" s="229">
        <f>S768*H768</f>
        <v>0</v>
      </c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R768" s="230" t="s">
        <v>227</v>
      </c>
      <c r="AT768" s="230" t="s">
        <v>148</v>
      </c>
      <c r="AU768" s="230" t="s">
        <v>85</v>
      </c>
      <c r="AY768" s="16" t="s">
        <v>146</v>
      </c>
      <c r="BE768" s="231">
        <f>IF(N768="základní",J768,0)</f>
        <v>0</v>
      </c>
      <c r="BF768" s="231">
        <f>IF(N768="snížená",J768,0)</f>
        <v>0</v>
      </c>
      <c r="BG768" s="231">
        <f>IF(N768="zákl. přenesená",J768,0)</f>
        <v>0</v>
      </c>
      <c r="BH768" s="231">
        <f>IF(N768="sníž. přenesená",J768,0)</f>
        <v>0</v>
      </c>
      <c r="BI768" s="231">
        <f>IF(N768="nulová",J768,0)</f>
        <v>0</v>
      </c>
      <c r="BJ768" s="16" t="s">
        <v>83</v>
      </c>
      <c r="BK768" s="231">
        <f>ROUND(I768*H768,2)</f>
        <v>0</v>
      </c>
      <c r="BL768" s="16" t="s">
        <v>227</v>
      </c>
      <c r="BM768" s="230" t="s">
        <v>1688</v>
      </c>
    </row>
    <row r="769" s="12" customFormat="1" ht="22.8" customHeight="1">
      <c r="A769" s="12"/>
      <c r="B769" s="202"/>
      <c r="C769" s="203"/>
      <c r="D769" s="204" t="s">
        <v>74</v>
      </c>
      <c r="E769" s="216" t="s">
        <v>1689</v>
      </c>
      <c r="F769" s="216" t="s">
        <v>1690</v>
      </c>
      <c r="G769" s="203"/>
      <c r="H769" s="203"/>
      <c r="I769" s="206"/>
      <c r="J769" s="217">
        <f>BK769</f>
        <v>0</v>
      </c>
      <c r="K769" s="203"/>
      <c r="L769" s="208"/>
      <c r="M769" s="209"/>
      <c r="N769" s="210"/>
      <c r="O769" s="210"/>
      <c r="P769" s="211">
        <f>SUM(P770:P777)</f>
        <v>0</v>
      </c>
      <c r="Q769" s="210"/>
      <c r="R769" s="211">
        <f>SUM(R770:R777)</f>
        <v>0.40190009999999998</v>
      </c>
      <c r="S769" s="210"/>
      <c r="T769" s="212">
        <f>SUM(T770:T777)</f>
        <v>0</v>
      </c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R769" s="213" t="s">
        <v>85</v>
      </c>
      <c r="AT769" s="214" t="s">
        <v>74</v>
      </c>
      <c r="AU769" s="214" t="s">
        <v>83</v>
      </c>
      <c r="AY769" s="213" t="s">
        <v>146</v>
      </c>
      <c r="BK769" s="215">
        <f>SUM(BK770:BK777)</f>
        <v>0</v>
      </c>
    </row>
    <row r="770" s="2" customFormat="1" ht="24.15" customHeight="1">
      <c r="A770" s="37"/>
      <c r="B770" s="38"/>
      <c r="C770" s="218" t="s">
        <v>1691</v>
      </c>
      <c r="D770" s="218" t="s">
        <v>148</v>
      </c>
      <c r="E770" s="219" t="s">
        <v>1692</v>
      </c>
      <c r="F770" s="220" t="s">
        <v>1693</v>
      </c>
      <c r="G770" s="221" t="s">
        <v>151</v>
      </c>
      <c r="H770" s="222">
        <v>20.370000000000001</v>
      </c>
      <c r="I770" s="223"/>
      <c r="J770" s="224">
        <f>ROUND(I770*H770,2)</f>
        <v>0</v>
      </c>
      <c r="K770" s="225"/>
      <c r="L770" s="43"/>
      <c r="M770" s="226" t="s">
        <v>1</v>
      </c>
      <c r="N770" s="227" t="s">
        <v>40</v>
      </c>
      <c r="O770" s="90"/>
      <c r="P770" s="228">
        <f>O770*H770</f>
        <v>0</v>
      </c>
      <c r="Q770" s="228">
        <v>0.00029999999999999997</v>
      </c>
      <c r="R770" s="228">
        <f>Q770*H770</f>
        <v>0.0061110000000000001</v>
      </c>
      <c r="S770" s="228">
        <v>0</v>
      </c>
      <c r="T770" s="229">
        <f>S770*H770</f>
        <v>0</v>
      </c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R770" s="230" t="s">
        <v>227</v>
      </c>
      <c r="AT770" s="230" t="s">
        <v>148</v>
      </c>
      <c r="AU770" s="230" t="s">
        <v>85</v>
      </c>
      <c r="AY770" s="16" t="s">
        <v>146</v>
      </c>
      <c r="BE770" s="231">
        <f>IF(N770="základní",J770,0)</f>
        <v>0</v>
      </c>
      <c r="BF770" s="231">
        <f>IF(N770="snížená",J770,0)</f>
        <v>0</v>
      </c>
      <c r="BG770" s="231">
        <f>IF(N770="zákl. přenesená",J770,0)</f>
        <v>0</v>
      </c>
      <c r="BH770" s="231">
        <f>IF(N770="sníž. přenesená",J770,0)</f>
        <v>0</v>
      </c>
      <c r="BI770" s="231">
        <f>IF(N770="nulová",J770,0)</f>
        <v>0</v>
      </c>
      <c r="BJ770" s="16" t="s">
        <v>83</v>
      </c>
      <c r="BK770" s="231">
        <f>ROUND(I770*H770,2)</f>
        <v>0</v>
      </c>
      <c r="BL770" s="16" t="s">
        <v>227</v>
      </c>
      <c r="BM770" s="230" t="s">
        <v>1694</v>
      </c>
    </row>
    <row r="771" s="2" customFormat="1" ht="37.8" customHeight="1">
      <c r="A771" s="37"/>
      <c r="B771" s="38"/>
      <c r="C771" s="218" t="s">
        <v>1695</v>
      </c>
      <c r="D771" s="218" t="s">
        <v>148</v>
      </c>
      <c r="E771" s="219" t="s">
        <v>1696</v>
      </c>
      <c r="F771" s="220" t="s">
        <v>1697</v>
      </c>
      <c r="G771" s="221" t="s">
        <v>151</v>
      </c>
      <c r="H771" s="222">
        <v>20.370000000000001</v>
      </c>
      <c r="I771" s="223"/>
      <c r="J771" s="224">
        <f>ROUND(I771*H771,2)</f>
        <v>0</v>
      </c>
      <c r="K771" s="225"/>
      <c r="L771" s="43"/>
      <c r="M771" s="226" t="s">
        <v>1</v>
      </c>
      <c r="N771" s="227" t="s">
        <v>40</v>
      </c>
      <c r="O771" s="90"/>
      <c r="P771" s="228">
        <f>O771*H771</f>
        <v>0</v>
      </c>
      <c r="Q771" s="228">
        <v>0.0053499999999999997</v>
      </c>
      <c r="R771" s="228">
        <f>Q771*H771</f>
        <v>0.10897949999999999</v>
      </c>
      <c r="S771" s="228">
        <v>0</v>
      </c>
      <c r="T771" s="229">
        <f>S771*H771</f>
        <v>0</v>
      </c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R771" s="230" t="s">
        <v>227</v>
      </c>
      <c r="AT771" s="230" t="s">
        <v>148</v>
      </c>
      <c r="AU771" s="230" t="s">
        <v>85</v>
      </c>
      <c r="AY771" s="16" t="s">
        <v>146</v>
      </c>
      <c r="BE771" s="231">
        <f>IF(N771="základní",J771,0)</f>
        <v>0</v>
      </c>
      <c r="BF771" s="231">
        <f>IF(N771="snížená",J771,0)</f>
        <v>0</v>
      </c>
      <c r="BG771" s="231">
        <f>IF(N771="zákl. přenesená",J771,0)</f>
        <v>0</v>
      </c>
      <c r="BH771" s="231">
        <f>IF(N771="sníž. přenesená",J771,0)</f>
        <v>0</v>
      </c>
      <c r="BI771" s="231">
        <f>IF(N771="nulová",J771,0)</f>
        <v>0</v>
      </c>
      <c r="BJ771" s="16" t="s">
        <v>83</v>
      </c>
      <c r="BK771" s="231">
        <f>ROUND(I771*H771,2)</f>
        <v>0</v>
      </c>
      <c r="BL771" s="16" t="s">
        <v>227</v>
      </c>
      <c r="BM771" s="230" t="s">
        <v>1698</v>
      </c>
    </row>
    <row r="772" s="13" customFormat="1">
      <c r="A772" s="13"/>
      <c r="B772" s="232"/>
      <c r="C772" s="233"/>
      <c r="D772" s="234" t="s">
        <v>154</v>
      </c>
      <c r="E772" s="235" t="s">
        <v>1</v>
      </c>
      <c r="F772" s="236" t="s">
        <v>1699</v>
      </c>
      <c r="G772" s="233"/>
      <c r="H772" s="237">
        <v>18.120000000000001</v>
      </c>
      <c r="I772" s="238"/>
      <c r="J772" s="233"/>
      <c r="K772" s="233"/>
      <c r="L772" s="239"/>
      <c r="M772" s="240"/>
      <c r="N772" s="241"/>
      <c r="O772" s="241"/>
      <c r="P772" s="241"/>
      <c r="Q772" s="241"/>
      <c r="R772" s="241"/>
      <c r="S772" s="241"/>
      <c r="T772" s="24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3" t="s">
        <v>154</v>
      </c>
      <c r="AU772" s="243" t="s">
        <v>85</v>
      </c>
      <c r="AV772" s="13" t="s">
        <v>85</v>
      </c>
      <c r="AW772" s="13" t="s">
        <v>156</v>
      </c>
      <c r="AX772" s="13" t="s">
        <v>75</v>
      </c>
      <c r="AY772" s="243" t="s">
        <v>146</v>
      </c>
    </row>
    <row r="773" s="13" customFormat="1">
      <c r="A773" s="13"/>
      <c r="B773" s="232"/>
      <c r="C773" s="233"/>
      <c r="D773" s="234" t="s">
        <v>154</v>
      </c>
      <c r="E773" s="235" t="s">
        <v>1</v>
      </c>
      <c r="F773" s="236" t="s">
        <v>1700</v>
      </c>
      <c r="G773" s="233"/>
      <c r="H773" s="237">
        <v>2.25</v>
      </c>
      <c r="I773" s="238"/>
      <c r="J773" s="233"/>
      <c r="K773" s="233"/>
      <c r="L773" s="239"/>
      <c r="M773" s="240"/>
      <c r="N773" s="241"/>
      <c r="O773" s="241"/>
      <c r="P773" s="241"/>
      <c r="Q773" s="241"/>
      <c r="R773" s="241"/>
      <c r="S773" s="241"/>
      <c r="T773" s="24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3" t="s">
        <v>154</v>
      </c>
      <c r="AU773" s="243" t="s">
        <v>85</v>
      </c>
      <c r="AV773" s="13" t="s">
        <v>85</v>
      </c>
      <c r="AW773" s="13" t="s">
        <v>156</v>
      </c>
      <c r="AX773" s="13" t="s">
        <v>75</v>
      </c>
      <c r="AY773" s="243" t="s">
        <v>146</v>
      </c>
    </row>
    <row r="774" s="2" customFormat="1" ht="24.15" customHeight="1">
      <c r="A774" s="37"/>
      <c r="B774" s="38"/>
      <c r="C774" s="244" t="s">
        <v>1701</v>
      </c>
      <c r="D774" s="244" t="s">
        <v>196</v>
      </c>
      <c r="E774" s="245" t="s">
        <v>1702</v>
      </c>
      <c r="F774" s="246" t="s">
        <v>1703</v>
      </c>
      <c r="G774" s="247" t="s">
        <v>151</v>
      </c>
      <c r="H774" s="248">
        <v>22.407</v>
      </c>
      <c r="I774" s="249"/>
      <c r="J774" s="250">
        <f>ROUND(I774*H774,2)</f>
        <v>0</v>
      </c>
      <c r="K774" s="251"/>
      <c r="L774" s="252"/>
      <c r="M774" s="253" t="s">
        <v>1</v>
      </c>
      <c r="N774" s="254" t="s">
        <v>40</v>
      </c>
      <c r="O774" s="90"/>
      <c r="P774" s="228">
        <f>O774*H774</f>
        <v>0</v>
      </c>
      <c r="Q774" s="228">
        <v>0.012800000000000001</v>
      </c>
      <c r="R774" s="228">
        <f>Q774*H774</f>
        <v>0.2868096</v>
      </c>
      <c r="S774" s="228">
        <v>0</v>
      </c>
      <c r="T774" s="229">
        <f>S774*H774</f>
        <v>0</v>
      </c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R774" s="230" t="s">
        <v>313</v>
      </c>
      <c r="AT774" s="230" t="s">
        <v>196</v>
      </c>
      <c r="AU774" s="230" t="s">
        <v>85</v>
      </c>
      <c r="AY774" s="16" t="s">
        <v>146</v>
      </c>
      <c r="BE774" s="231">
        <f>IF(N774="základní",J774,0)</f>
        <v>0</v>
      </c>
      <c r="BF774" s="231">
        <f>IF(N774="snížená",J774,0)</f>
        <v>0</v>
      </c>
      <c r="BG774" s="231">
        <f>IF(N774="zákl. přenesená",J774,0)</f>
        <v>0</v>
      </c>
      <c r="BH774" s="231">
        <f>IF(N774="sníž. přenesená",J774,0)</f>
        <v>0</v>
      </c>
      <c r="BI774" s="231">
        <f>IF(N774="nulová",J774,0)</f>
        <v>0</v>
      </c>
      <c r="BJ774" s="16" t="s">
        <v>83</v>
      </c>
      <c r="BK774" s="231">
        <f>ROUND(I774*H774,2)</f>
        <v>0</v>
      </c>
      <c r="BL774" s="16" t="s">
        <v>227</v>
      </c>
      <c r="BM774" s="230" t="s">
        <v>1704</v>
      </c>
    </row>
    <row r="775" s="13" customFormat="1">
      <c r="A775" s="13"/>
      <c r="B775" s="232"/>
      <c r="C775" s="233"/>
      <c r="D775" s="234" t="s">
        <v>154</v>
      </c>
      <c r="E775" s="233"/>
      <c r="F775" s="236" t="s">
        <v>1705</v>
      </c>
      <c r="G775" s="233"/>
      <c r="H775" s="237">
        <v>22.407</v>
      </c>
      <c r="I775" s="238"/>
      <c r="J775" s="233"/>
      <c r="K775" s="233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154</v>
      </c>
      <c r="AU775" s="243" t="s">
        <v>85</v>
      </c>
      <c r="AV775" s="13" t="s">
        <v>85</v>
      </c>
      <c r="AW775" s="13" t="s">
        <v>4</v>
      </c>
      <c r="AX775" s="13" t="s">
        <v>83</v>
      </c>
      <c r="AY775" s="243" t="s">
        <v>146</v>
      </c>
    </row>
    <row r="776" s="2" customFormat="1" ht="37.8" customHeight="1">
      <c r="A776" s="37"/>
      <c r="B776" s="38"/>
      <c r="C776" s="218" t="s">
        <v>1706</v>
      </c>
      <c r="D776" s="218" t="s">
        <v>148</v>
      </c>
      <c r="E776" s="219" t="s">
        <v>1707</v>
      </c>
      <c r="F776" s="220" t="s">
        <v>1708</v>
      </c>
      <c r="G776" s="221" t="s">
        <v>151</v>
      </c>
      <c r="H776" s="222">
        <v>20.370000000000001</v>
      </c>
      <c r="I776" s="223"/>
      <c r="J776" s="224">
        <f>ROUND(I776*H776,2)</f>
        <v>0</v>
      </c>
      <c r="K776" s="225"/>
      <c r="L776" s="43"/>
      <c r="M776" s="226" t="s">
        <v>1</v>
      </c>
      <c r="N776" s="227" t="s">
        <v>40</v>
      </c>
      <c r="O776" s="90"/>
      <c r="P776" s="228">
        <f>O776*H776</f>
        <v>0</v>
      </c>
      <c r="Q776" s="228">
        <v>0</v>
      </c>
      <c r="R776" s="228">
        <f>Q776*H776</f>
        <v>0</v>
      </c>
      <c r="S776" s="228">
        <v>0</v>
      </c>
      <c r="T776" s="229">
        <f>S776*H776</f>
        <v>0</v>
      </c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R776" s="230" t="s">
        <v>227</v>
      </c>
      <c r="AT776" s="230" t="s">
        <v>148</v>
      </c>
      <c r="AU776" s="230" t="s">
        <v>85</v>
      </c>
      <c r="AY776" s="16" t="s">
        <v>146</v>
      </c>
      <c r="BE776" s="231">
        <f>IF(N776="základní",J776,0)</f>
        <v>0</v>
      </c>
      <c r="BF776" s="231">
        <f>IF(N776="snížená",J776,0)</f>
        <v>0</v>
      </c>
      <c r="BG776" s="231">
        <f>IF(N776="zákl. přenesená",J776,0)</f>
        <v>0</v>
      </c>
      <c r="BH776" s="231">
        <f>IF(N776="sníž. přenesená",J776,0)</f>
        <v>0</v>
      </c>
      <c r="BI776" s="231">
        <f>IF(N776="nulová",J776,0)</f>
        <v>0</v>
      </c>
      <c r="BJ776" s="16" t="s">
        <v>83</v>
      </c>
      <c r="BK776" s="231">
        <f>ROUND(I776*H776,2)</f>
        <v>0</v>
      </c>
      <c r="BL776" s="16" t="s">
        <v>227</v>
      </c>
      <c r="BM776" s="230" t="s">
        <v>1709</v>
      </c>
    </row>
    <row r="777" s="2" customFormat="1" ht="49.05" customHeight="1">
      <c r="A777" s="37"/>
      <c r="B777" s="38"/>
      <c r="C777" s="218" t="s">
        <v>1710</v>
      </c>
      <c r="D777" s="218" t="s">
        <v>148</v>
      </c>
      <c r="E777" s="219" t="s">
        <v>1711</v>
      </c>
      <c r="F777" s="220" t="s">
        <v>1712</v>
      </c>
      <c r="G777" s="221" t="s">
        <v>184</v>
      </c>
      <c r="H777" s="222">
        <v>0.40200000000000002</v>
      </c>
      <c r="I777" s="223"/>
      <c r="J777" s="224">
        <f>ROUND(I777*H777,2)</f>
        <v>0</v>
      </c>
      <c r="K777" s="225"/>
      <c r="L777" s="43"/>
      <c r="M777" s="226" t="s">
        <v>1</v>
      </c>
      <c r="N777" s="227" t="s">
        <v>40</v>
      </c>
      <c r="O777" s="90"/>
      <c r="P777" s="228">
        <f>O777*H777</f>
        <v>0</v>
      </c>
      <c r="Q777" s="228">
        <v>0</v>
      </c>
      <c r="R777" s="228">
        <f>Q777*H777</f>
        <v>0</v>
      </c>
      <c r="S777" s="228">
        <v>0</v>
      </c>
      <c r="T777" s="229">
        <f>S777*H777</f>
        <v>0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R777" s="230" t="s">
        <v>227</v>
      </c>
      <c r="AT777" s="230" t="s">
        <v>148</v>
      </c>
      <c r="AU777" s="230" t="s">
        <v>85</v>
      </c>
      <c r="AY777" s="16" t="s">
        <v>146</v>
      </c>
      <c r="BE777" s="231">
        <f>IF(N777="základní",J777,0)</f>
        <v>0</v>
      </c>
      <c r="BF777" s="231">
        <f>IF(N777="snížená",J777,0)</f>
        <v>0</v>
      </c>
      <c r="BG777" s="231">
        <f>IF(N777="zákl. přenesená",J777,0)</f>
        <v>0</v>
      </c>
      <c r="BH777" s="231">
        <f>IF(N777="sníž. přenesená",J777,0)</f>
        <v>0</v>
      </c>
      <c r="BI777" s="231">
        <f>IF(N777="nulová",J777,0)</f>
        <v>0</v>
      </c>
      <c r="BJ777" s="16" t="s">
        <v>83</v>
      </c>
      <c r="BK777" s="231">
        <f>ROUND(I777*H777,2)</f>
        <v>0</v>
      </c>
      <c r="BL777" s="16" t="s">
        <v>227</v>
      </c>
      <c r="BM777" s="230" t="s">
        <v>1713</v>
      </c>
    </row>
    <row r="778" s="12" customFormat="1" ht="22.8" customHeight="1">
      <c r="A778" s="12"/>
      <c r="B778" s="202"/>
      <c r="C778" s="203"/>
      <c r="D778" s="204" t="s">
        <v>74</v>
      </c>
      <c r="E778" s="216" t="s">
        <v>1714</v>
      </c>
      <c r="F778" s="216" t="s">
        <v>1715</v>
      </c>
      <c r="G778" s="203"/>
      <c r="H778" s="203"/>
      <c r="I778" s="206"/>
      <c r="J778" s="217">
        <f>BK778</f>
        <v>0</v>
      </c>
      <c r="K778" s="203"/>
      <c r="L778" s="208"/>
      <c r="M778" s="209"/>
      <c r="N778" s="210"/>
      <c r="O778" s="210"/>
      <c r="P778" s="211">
        <f>SUM(P779:P787)</f>
        <v>0</v>
      </c>
      <c r="Q778" s="210"/>
      <c r="R778" s="211">
        <f>SUM(R779:R787)</f>
        <v>0.59418749999999998</v>
      </c>
      <c r="S778" s="210"/>
      <c r="T778" s="212">
        <f>SUM(T779:T787)</f>
        <v>0</v>
      </c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R778" s="213" t="s">
        <v>85</v>
      </c>
      <c r="AT778" s="214" t="s">
        <v>74</v>
      </c>
      <c r="AU778" s="214" t="s">
        <v>83</v>
      </c>
      <c r="AY778" s="213" t="s">
        <v>146</v>
      </c>
      <c r="BK778" s="215">
        <f>SUM(BK779:BK787)</f>
        <v>0</v>
      </c>
    </row>
    <row r="779" s="2" customFormat="1" ht="37.8" customHeight="1">
      <c r="A779" s="37"/>
      <c r="B779" s="38"/>
      <c r="C779" s="218" t="s">
        <v>1716</v>
      </c>
      <c r="D779" s="218" t="s">
        <v>148</v>
      </c>
      <c r="E779" s="219" t="s">
        <v>1717</v>
      </c>
      <c r="F779" s="220" t="s">
        <v>1718</v>
      </c>
      <c r="G779" s="221" t="s">
        <v>151</v>
      </c>
      <c r="H779" s="222">
        <v>6.25</v>
      </c>
      <c r="I779" s="223"/>
      <c r="J779" s="224">
        <f>ROUND(I779*H779,2)</f>
        <v>0</v>
      </c>
      <c r="K779" s="225"/>
      <c r="L779" s="43"/>
      <c r="M779" s="226" t="s">
        <v>1</v>
      </c>
      <c r="N779" s="227" t="s">
        <v>40</v>
      </c>
      <c r="O779" s="90"/>
      <c r="P779" s="228">
        <f>O779*H779</f>
        <v>0</v>
      </c>
      <c r="Q779" s="228">
        <v>0.010500000000000001</v>
      </c>
      <c r="R779" s="228">
        <f>Q779*H779</f>
        <v>0.065625000000000003</v>
      </c>
      <c r="S779" s="228">
        <v>0</v>
      </c>
      <c r="T779" s="229">
        <f>S779*H779</f>
        <v>0</v>
      </c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R779" s="230" t="s">
        <v>227</v>
      </c>
      <c r="AT779" s="230" t="s">
        <v>148</v>
      </c>
      <c r="AU779" s="230" t="s">
        <v>85</v>
      </c>
      <c r="AY779" s="16" t="s">
        <v>146</v>
      </c>
      <c r="BE779" s="231">
        <f>IF(N779="základní",J779,0)</f>
        <v>0</v>
      </c>
      <c r="BF779" s="231">
        <f>IF(N779="snížená",J779,0)</f>
        <v>0</v>
      </c>
      <c r="BG779" s="231">
        <f>IF(N779="zákl. přenesená",J779,0)</f>
        <v>0</v>
      </c>
      <c r="BH779" s="231">
        <f>IF(N779="sníž. přenesená",J779,0)</f>
        <v>0</v>
      </c>
      <c r="BI779" s="231">
        <f>IF(N779="nulová",J779,0)</f>
        <v>0</v>
      </c>
      <c r="BJ779" s="16" t="s">
        <v>83</v>
      </c>
      <c r="BK779" s="231">
        <f>ROUND(I779*H779,2)</f>
        <v>0</v>
      </c>
      <c r="BL779" s="16" t="s">
        <v>227</v>
      </c>
      <c r="BM779" s="230" t="s">
        <v>1719</v>
      </c>
    </row>
    <row r="780" s="13" customFormat="1">
      <c r="A780" s="13"/>
      <c r="B780" s="232"/>
      <c r="C780" s="233"/>
      <c r="D780" s="234" t="s">
        <v>154</v>
      </c>
      <c r="E780" s="235" t="s">
        <v>1</v>
      </c>
      <c r="F780" s="236" t="s">
        <v>1720</v>
      </c>
      <c r="G780" s="233"/>
      <c r="H780" s="237">
        <v>6.25</v>
      </c>
      <c r="I780" s="238"/>
      <c r="J780" s="233"/>
      <c r="K780" s="233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154</v>
      </c>
      <c r="AU780" s="243" t="s">
        <v>85</v>
      </c>
      <c r="AV780" s="13" t="s">
        <v>85</v>
      </c>
      <c r="AW780" s="13" t="s">
        <v>156</v>
      </c>
      <c r="AX780" s="13" t="s">
        <v>75</v>
      </c>
      <c r="AY780" s="243" t="s">
        <v>146</v>
      </c>
    </row>
    <row r="781" s="2" customFormat="1" ht="24.15" customHeight="1">
      <c r="A781" s="37"/>
      <c r="B781" s="38"/>
      <c r="C781" s="244" t="s">
        <v>1721</v>
      </c>
      <c r="D781" s="244" t="s">
        <v>196</v>
      </c>
      <c r="E781" s="245" t="s">
        <v>1722</v>
      </c>
      <c r="F781" s="246" t="s">
        <v>1723</v>
      </c>
      <c r="G781" s="247" t="s">
        <v>151</v>
      </c>
      <c r="H781" s="248">
        <v>7.5</v>
      </c>
      <c r="I781" s="249"/>
      <c r="J781" s="250">
        <f>ROUND(I781*H781,2)</f>
        <v>0</v>
      </c>
      <c r="K781" s="251"/>
      <c r="L781" s="252"/>
      <c r="M781" s="253" t="s">
        <v>1</v>
      </c>
      <c r="N781" s="254" t="s">
        <v>40</v>
      </c>
      <c r="O781" s="90"/>
      <c r="P781" s="228">
        <f>O781*H781</f>
        <v>0</v>
      </c>
      <c r="Q781" s="228">
        <v>0.070000000000000007</v>
      </c>
      <c r="R781" s="228">
        <f>Q781*H781</f>
        <v>0.52500000000000002</v>
      </c>
      <c r="S781" s="228">
        <v>0</v>
      </c>
      <c r="T781" s="229">
        <f>S781*H781</f>
        <v>0</v>
      </c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R781" s="230" t="s">
        <v>313</v>
      </c>
      <c r="AT781" s="230" t="s">
        <v>196</v>
      </c>
      <c r="AU781" s="230" t="s">
        <v>85</v>
      </c>
      <c r="AY781" s="16" t="s">
        <v>146</v>
      </c>
      <c r="BE781" s="231">
        <f>IF(N781="základní",J781,0)</f>
        <v>0</v>
      </c>
      <c r="BF781" s="231">
        <f>IF(N781="snížená",J781,0)</f>
        <v>0</v>
      </c>
      <c r="BG781" s="231">
        <f>IF(N781="zákl. přenesená",J781,0)</f>
        <v>0</v>
      </c>
      <c r="BH781" s="231">
        <f>IF(N781="sníž. přenesená",J781,0)</f>
        <v>0</v>
      </c>
      <c r="BI781" s="231">
        <f>IF(N781="nulová",J781,0)</f>
        <v>0</v>
      </c>
      <c r="BJ781" s="16" t="s">
        <v>83</v>
      </c>
      <c r="BK781" s="231">
        <f>ROUND(I781*H781,2)</f>
        <v>0</v>
      </c>
      <c r="BL781" s="16" t="s">
        <v>227</v>
      </c>
      <c r="BM781" s="230" t="s">
        <v>1724</v>
      </c>
    </row>
    <row r="782" s="13" customFormat="1">
      <c r="A782" s="13"/>
      <c r="B782" s="232"/>
      <c r="C782" s="233"/>
      <c r="D782" s="234" t="s">
        <v>154</v>
      </c>
      <c r="E782" s="233"/>
      <c r="F782" s="236" t="s">
        <v>1725</v>
      </c>
      <c r="G782" s="233"/>
      <c r="H782" s="237">
        <v>7.5</v>
      </c>
      <c r="I782" s="238"/>
      <c r="J782" s="233"/>
      <c r="K782" s="233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154</v>
      </c>
      <c r="AU782" s="243" t="s">
        <v>85</v>
      </c>
      <c r="AV782" s="13" t="s">
        <v>85</v>
      </c>
      <c r="AW782" s="13" t="s">
        <v>4</v>
      </c>
      <c r="AX782" s="13" t="s">
        <v>83</v>
      </c>
      <c r="AY782" s="243" t="s">
        <v>146</v>
      </c>
    </row>
    <row r="783" s="2" customFormat="1" ht="24.15" customHeight="1">
      <c r="A783" s="37"/>
      <c r="B783" s="38"/>
      <c r="C783" s="218" t="s">
        <v>1726</v>
      </c>
      <c r="D783" s="218" t="s">
        <v>148</v>
      </c>
      <c r="E783" s="219" t="s">
        <v>1727</v>
      </c>
      <c r="F783" s="220" t="s">
        <v>1728</v>
      </c>
      <c r="G783" s="221" t="s">
        <v>151</v>
      </c>
      <c r="H783" s="222">
        <v>6.25</v>
      </c>
      <c r="I783" s="223"/>
      <c r="J783" s="224">
        <f>ROUND(I783*H783,2)</f>
        <v>0</v>
      </c>
      <c r="K783" s="225"/>
      <c r="L783" s="43"/>
      <c r="M783" s="226" t="s">
        <v>1</v>
      </c>
      <c r="N783" s="227" t="s">
        <v>40</v>
      </c>
      <c r="O783" s="90"/>
      <c r="P783" s="228">
        <f>O783*H783</f>
        <v>0</v>
      </c>
      <c r="Q783" s="228">
        <v>0</v>
      </c>
      <c r="R783" s="228">
        <f>Q783*H783</f>
        <v>0</v>
      </c>
      <c r="S783" s="228">
        <v>0</v>
      </c>
      <c r="T783" s="229">
        <f>S783*H783</f>
        <v>0</v>
      </c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R783" s="230" t="s">
        <v>227</v>
      </c>
      <c r="AT783" s="230" t="s">
        <v>148</v>
      </c>
      <c r="AU783" s="230" t="s">
        <v>85</v>
      </c>
      <c r="AY783" s="16" t="s">
        <v>146</v>
      </c>
      <c r="BE783" s="231">
        <f>IF(N783="základní",J783,0)</f>
        <v>0</v>
      </c>
      <c r="BF783" s="231">
        <f>IF(N783="snížená",J783,0)</f>
        <v>0</v>
      </c>
      <c r="BG783" s="231">
        <f>IF(N783="zákl. přenesená",J783,0)</f>
        <v>0</v>
      </c>
      <c r="BH783" s="231">
        <f>IF(N783="sníž. přenesená",J783,0)</f>
        <v>0</v>
      </c>
      <c r="BI783" s="231">
        <f>IF(N783="nulová",J783,0)</f>
        <v>0</v>
      </c>
      <c r="BJ783" s="16" t="s">
        <v>83</v>
      </c>
      <c r="BK783" s="231">
        <f>ROUND(I783*H783,2)</f>
        <v>0</v>
      </c>
      <c r="BL783" s="16" t="s">
        <v>227</v>
      </c>
      <c r="BM783" s="230" t="s">
        <v>1729</v>
      </c>
    </row>
    <row r="784" s="2" customFormat="1" ht="21.75" customHeight="1">
      <c r="A784" s="37"/>
      <c r="B784" s="38"/>
      <c r="C784" s="218" t="s">
        <v>1730</v>
      </c>
      <c r="D784" s="218" t="s">
        <v>148</v>
      </c>
      <c r="E784" s="219" t="s">
        <v>1731</v>
      </c>
      <c r="F784" s="220" t="s">
        <v>1732</v>
      </c>
      <c r="G784" s="221" t="s">
        <v>151</v>
      </c>
      <c r="H784" s="222">
        <v>6.25</v>
      </c>
      <c r="I784" s="223"/>
      <c r="J784" s="224">
        <f>ROUND(I784*H784,2)</f>
        <v>0</v>
      </c>
      <c r="K784" s="225"/>
      <c r="L784" s="43"/>
      <c r="M784" s="226" t="s">
        <v>1</v>
      </c>
      <c r="N784" s="227" t="s">
        <v>40</v>
      </c>
      <c r="O784" s="90"/>
      <c r="P784" s="228">
        <f>O784*H784</f>
        <v>0</v>
      </c>
      <c r="Q784" s="228">
        <v>0.00040000000000000002</v>
      </c>
      <c r="R784" s="228">
        <f>Q784*H784</f>
        <v>0.0025000000000000001</v>
      </c>
      <c r="S784" s="228">
        <v>0</v>
      </c>
      <c r="T784" s="229">
        <f>S784*H784</f>
        <v>0</v>
      </c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R784" s="230" t="s">
        <v>227</v>
      </c>
      <c r="AT784" s="230" t="s">
        <v>148</v>
      </c>
      <c r="AU784" s="230" t="s">
        <v>85</v>
      </c>
      <c r="AY784" s="16" t="s">
        <v>146</v>
      </c>
      <c r="BE784" s="231">
        <f>IF(N784="základní",J784,0)</f>
        <v>0</v>
      </c>
      <c r="BF784" s="231">
        <f>IF(N784="snížená",J784,0)</f>
        <v>0</v>
      </c>
      <c r="BG784" s="231">
        <f>IF(N784="zákl. přenesená",J784,0)</f>
        <v>0</v>
      </c>
      <c r="BH784" s="231">
        <f>IF(N784="sníž. přenesená",J784,0)</f>
        <v>0</v>
      </c>
      <c r="BI784" s="231">
        <f>IF(N784="nulová",J784,0)</f>
        <v>0</v>
      </c>
      <c r="BJ784" s="16" t="s">
        <v>83</v>
      </c>
      <c r="BK784" s="231">
        <f>ROUND(I784*H784,2)</f>
        <v>0</v>
      </c>
      <c r="BL784" s="16" t="s">
        <v>227</v>
      </c>
      <c r="BM784" s="230" t="s">
        <v>1733</v>
      </c>
    </row>
    <row r="785" s="2" customFormat="1" ht="24.15" customHeight="1">
      <c r="A785" s="37"/>
      <c r="B785" s="38"/>
      <c r="C785" s="218" t="s">
        <v>1734</v>
      </c>
      <c r="D785" s="218" t="s">
        <v>148</v>
      </c>
      <c r="E785" s="219" t="s">
        <v>1735</v>
      </c>
      <c r="F785" s="220" t="s">
        <v>1736</v>
      </c>
      <c r="G785" s="221" t="s">
        <v>151</v>
      </c>
      <c r="H785" s="222">
        <v>6.25</v>
      </c>
      <c r="I785" s="223"/>
      <c r="J785" s="224">
        <f>ROUND(I785*H785,2)</f>
        <v>0</v>
      </c>
      <c r="K785" s="225"/>
      <c r="L785" s="43"/>
      <c r="M785" s="226" t="s">
        <v>1</v>
      </c>
      <c r="N785" s="227" t="s">
        <v>40</v>
      </c>
      <c r="O785" s="90"/>
      <c r="P785" s="228">
        <f>O785*H785</f>
        <v>0</v>
      </c>
      <c r="Q785" s="228">
        <v>1.0000000000000001E-05</v>
      </c>
      <c r="R785" s="228">
        <f>Q785*H785</f>
        <v>6.2500000000000001E-05</v>
      </c>
      <c r="S785" s="228">
        <v>0</v>
      </c>
      <c r="T785" s="229">
        <f>S785*H785</f>
        <v>0</v>
      </c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R785" s="230" t="s">
        <v>227</v>
      </c>
      <c r="AT785" s="230" t="s">
        <v>148</v>
      </c>
      <c r="AU785" s="230" t="s">
        <v>85</v>
      </c>
      <c r="AY785" s="16" t="s">
        <v>146</v>
      </c>
      <c r="BE785" s="231">
        <f>IF(N785="základní",J785,0)</f>
        <v>0</v>
      </c>
      <c r="BF785" s="231">
        <f>IF(N785="snížená",J785,0)</f>
        <v>0</v>
      </c>
      <c r="BG785" s="231">
        <f>IF(N785="zákl. přenesená",J785,0)</f>
        <v>0</v>
      </c>
      <c r="BH785" s="231">
        <f>IF(N785="sníž. přenesená",J785,0)</f>
        <v>0</v>
      </c>
      <c r="BI785" s="231">
        <f>IF(N785="nulová",J785,0)</f>
        <v>0</v>
      </c>
      <c r="BJ785" s="16" t="s">
        <v>83</v>
      </c>
      <c r="BK785" s="231">
        <f>ROUND(I785*H785,2)</f>
        <v>0</v>
      </c>
      <c r="BL785" s="16" t="s">
        <v>227</v>
      </c>
      <c r="BM785" s="230" t="s">
        <v>1737</v>
      </c>
    </row>
    <row r="786" s="2" customFormat="1" ht="24.15" customHeight="1">
      <c r="A786" s="37"/>
      <c r="B786" s="38"/>
      <c r="C786" s="218" t="s">
        <v>1738</v>
      </c>
      <c r="D786" s="218" t="s">
        <v>148</v>
      </c>
      <c r="E786" s="219" t="s">
        <v>1739</v>
      </c>
      <c r="F786" s="220" t="s">
        <v>1740</v>
      </c>
      <c r="G786" s="221" t="s">
        <v>151</v>
      </c>
      <c r="H786" s="222">
        <v>6.25</v>
      </c>
      <c r="I786" s="223"/>
      <c r="J786" s="224">
        <f>ROUND(I786*H786,2)</f>
        <v>0</v>
      </c>
      <c r="K786" s="225"/>
      <c r="L786" s="43"/>
      <c r="M786" s="226" t="s">
        <v>1</v>
      </c>
      <c r="N786" s="227" t="s">
        <v>40</v>
      </c>
      <c r="O786" s="90"/>
      <c r="P786" s="228">
        <f>O786*H786</f>
        <v>0</v>
      </c>
      <c r="Q786" s="228">
        <v>0.00016000000000000001</v>
      </c>
      <c r="R786" s="228">
        <f>Q786*H786</f>
        <v>0.001</v>
      </c>
      <c r="S786" s="228">
        <v>0</v>
      </c>
      <c r="T786" s="229">
        <f>S786*H786</f>
        <v>0</v>
      </c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R786" s="230" t="s">
        <v>227</v>
      </c>
      <c r="AT786" s="230" t="s">
        <v>148</v>
      </c>
      <c r="AU786" s="230" t="s">
        <v>85</v>
      </c>
      <c r="AY786" s="16" t="s">
        <v>146</v>
      </c>
      <c r="BE786" s="231">
        <f>IF(N786="základní",J786,0)</f>
        <v>0</v>
      </c>
      <c r="BF786" s="231">
        <f>IF(N786="snížená",J786,0)</f>
        <v>0</v>
      </c>
      <c r="BG786" s="231">
        <f>IF(N786="zákl. přenesená",J786,0)</f>
        <v>0</v>
      </c>
      <c r="BH786" s="231">
        <f>IF(N786="sníž. přenesená",J786,0)</f>
        <v>0</v>
      </c>
      <c r="BI786" s="231">
        <f>IF(N786="nulová",J786,0)</f>
        <v>0</v>
      </c>
      <c r="BJ786" s="16" t="s">
        <v>83</v>
      </c>
      <c r="BK786" s="231">
        <f>ROUND(I786*H786,2)</f>
        <v>0</v>
      </c>
      <c r="BL786" s="16" t="s">
        <v>227</v>
      </c>
      <c r="BM786" s="230" t="s">
        <v>1741</v>
      </c>
    </row>
    <row r="787" s="2" customFormat="1" ht="49.05" customHeight="1">
      <c r="A787" s="37"/>
      <c r="B787" s="38"/>
      <c r="C787" s="218" t="s">
        <v>1742</v>
      </c>
      <c r="D787" s="218" t="s">
        <v>148</v>
      </c>
      <c r="E787" s="219" t="s">
        <v>1743</v>
      </c>
      <c r="F787" s="220" t="s">
        <v>1744</v>
      </c>
      <c r="G787" s="221" t="s">
        <v>184</v>
      </c>
      <c r="H787" s="222">
        <v>0.59399999999999997</v>
      </c>
      <c r="I787" s="223"/>
      <c r="J787" s="224">
        <f>ROUND(I787*H787,2)</f>
        <v>0</v>
      </c>
      <c r="K787" s="225"/>
      <c r="L787" s="43"/>
      <c r="M787" s="226" t="s">
        <v>1</v>
      </c>
      <c r="N787" s="227" t="s">
        <v>40</v>
      </c>
      <c r="O787" s="90"/>
      <c r="P787" s="228">
        <f>O787*H787</f>
        <v>0</v>
      </c>
      <c r="Q787" s="228">
        <v>0</v>
      </c>
      <c r="R787" s="228">
        <f>Q787*H787</f>
        <v>0</v>
      </c>
      <c r="S787" s="228">
        <v>0</v>
      </c>
      <c r="T787" s="229">
        <f>S787*H787</f>
        <v>0</v>
      </c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R787" s="230" t="s">
        <v>227</v>
      </c>
      <c r="AT787" s="230" t="s">
        <v>148</v>
      </c>
      <c r="AU787" s="230" t="s">
        <v>85</v>
      </c>
      <c r="AY787" s="16" t="s">
        <v>146</v>
      </c>
      <c r="BE787" s="231">
        <f>IF(N787="základní",J787,0)</f>
        <v>0</v>
      </c>
      <c r="BF787" s="231">
        <f>IF(N787="snížená",J787,0)</f>
        <v>0</v>
      </c>
      <c r="BG787" s="231">
        <f>IF(N787="zákl. přenesená",J787,0)</f>
        <v>0</v>
      </c>
      <c r="BH787" s="231">
        <f>IF(N787="sníž. přenesená",J787,0)</f>
        <v>0</v>
      </c>
      <c r="BI787" s="231">
        <f>IF(N787="nulová",J787,0)</f>
        <v>0</v>
      </c>
      <c r="BJ787" s="16" t="s">
        <v>83</v>
      </c>
      <c r="BK787" s="231">
        <f>ROUND(I787*H787,2)</f>
        <v>0</v>
      </c>
      <c r="BL787" s="16" t="s">
        <v>227</v>
      </c>
      <c r="BM787" s="230" t="s">
        <v>1745</v>
      </c>
    </row>
    <row r="788" s="12" customFormat="1" ht="22.8" customHeight="1">
      <c r="A788" s="12"/>
      <c r="B788" s="202"/>
      <c r="C788" s="203"/>
      <c r="D788" s="204" t="s">
        <v>74</v>
      </c>
      <c r="E788" s="216" t="s">
        <v>1746</v>
      </c>
      <c r="F788" s="216" t="s">
        <v>1747</v>
      </c>
      <c r="G788" s="203"/>
      <c r="H788" s="203"/>
      <c r="I788" s="206"/>
      <c r="J788" s="217">
        <f>BK788</f>
        <v>0</v>
      </c>
      <c r="K788" s="203"/>
      <c r="L788" s="208"/>
      <c r="M788" s="209"/>
      <c r="N788" s="210"/>
      <c r="O788" s="210"/>
      <c r="P788" s="211">
        <f>SUM(P789:P802)</f>
        <v>0</v>
      </c>
      <c r="Q788" s="210"/>
      <c r="R788" s="211">
        <f>SUM(R789:R802)</f>
        <v>1.2163612799999999</v>
      </c>
      <c r="S788" s="210"/>
      <c r="T788" s="212">
        <f>SUM(T789:T802)</f>
        <v>0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213" t="s">
        <v>85</v>
      </c>
      <c r="AT788" s="214" t="s">
        <v>74</v>
      </c>
      <c r="AU788" s="214" t="s">
        <v>83</v>
      </c>
      <c r="AY788" s="213" t="s">
        <v>146</v>
      </c>
      <c r="BK788" s="215">
        <f>SUM(BK789:BK802)</f>
        <v>0</v>
      </c>
    </row>
    <row r="789" s="2" customFormat="1" ht="24.15" customHeight="1">
      <c r="A789" s="37"/>
      <c r="B789" s="38"/>
      <c r="C789" s="218" t="s">
        <v>1748</v>
      </c>
      <c r="D789" s="218" t="s">
        <v>148</v>
      </c>
      <c r="E789" s="219" t="s">
        <v>1749</v>
      </c>
      <c r="F789" s="220" t="s">
        <v>1750</v>
      </c>
      <c r="G789" s="221" t="s">
        <v>151</v>
      </c>
      <c r="H789" s="222">
        <v>194.40600000000001</v>
      </c>
      <c r="I789" s="223"/>
      <c r="J789" s="224">
        <f>ROUND(I789*H789,2)</f>
        <v>0</v>
      </c>
      <c r="K789" s="225"/>
      <c r="L789" s="43"/>
      <c r="M789" s="226" t="s">
        <v>1</v>
      </c>
      <c r="N789" s="227" t="s">
        <v>40</v>
      </c>
      <c r="O789" s="90"/>
      <c r="P789" s="228">
        <f>O789*H789</f>
        <v>0</v>
      </c>
      <c r="Q789" s="228">
        <v>0.00012999999999999999</v>
      </c>
      <c r="R789" s="228">
        <f>Q789*H789</f>
        <v>0.025272779999999998</v>
      </c>
      <c r="S789" s="228">
        <v>0</v>
      </c>
      <c r="T789" s="229">
        <f>S789*H789</f>
        <v>0</v>
      </c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R789" s="230" t="s">
        <v>227</v>
      </c>
      <c r="AT789" s="230" t="s">
        <v>148</v>
      </c>
      <c r="AU789" s="230" t="s">
        <v>85</v>
      </c>
      <c r="AY789" s="16" t="s">
        <v>146</v>
      </c>
      <c r="BE789" s="231">
        <f>IF(N789="základní",J789,0)</f>
        <v>0</v>
      </c>
      <c r="BF789" s="231">
        <f>IF(N789="snížená",J789,0)</f>
        <v>0</v>
      </c>
      <c r="BG789" s="231">
        <f>IF(N789="zákl. přenesená",J789,0)</f>
        <v>0</v>
      </c>
      <c r="BH789" s="231">
        <f>IF(N789="sníž. přenesená",J789,0)</f>
        <v>0</v>
      </c>
      <c r="BI789" s="231">
        <f>IF(N789="nulová",J789,0)</f>
        <v>0</v>
      </c>
      <c r="BJ789" s="16" t="s">
        <v>83</v>
      </c>
      <c r="BK789" s="231">
        <f>ROUND(I789*H789,2)</f>
        <v>0</v>
      </c>
      <c r="BL789" s="16" t="s">
        <v>227</v>
      </c>
      <c r="BM789" s="230" t="s">
        <v>1751</v>
      </c>
    </row>
    <row r="790" s="13" customFormat="1">
      <c r="A790" s="13"/>
      <c r="B790" s="232"/>
      <c r="C790" s="233"/>
      <c r="D790" s="234" t="s">
        <v>154</v>
      </c>
      <c r="E790" s="235" t="s">
        <v>1</v>
      </c>
      <c r="F790" s="236" t="s">
        <v>1752</v>
      </c>
      <c r="G790" s="233"/>
      <c r="H790" s="237">
        <v>194.40628000000001</v>
      </c>
      <c r="I790" s="238"/>
      <c r="J790" s="233"/>
      <c r="K790" s="233"/>
      <c r="L790" s="239"/>
      <c r="M790" s="240"/>
      <c r="N790" s="241"/>
      <c r="O790" s="241"/>
      <c r="P790" s="241"/>
      <c r="Q790" s="241"/>
      <c r="R790" s="241"/>
      <c r="S790" s="241"/>
      <c r="T790" s="24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3" t="s">
        <v>154</v>
      </c>
      <c r="AU790" s="243" t="s">
        <v>85</v>
      </c>
      <c r="AV790" s="13" t="s">
        <v>85</v>
      </c>
      <c r="AW790" s="13" t="s">
        <v>156</v>
      </c>
      <c r="AX790" s="13" t="s">
        <v>75</v>
      </c>
      <c r="AY790" s="243" t="s">
        <v>146</v>
      </c>
    </row>
    <row r="791" s="2" customFormat="1" ht="24.15" customHeight="1">
      <c r="A791" s="37"/>
      <c r="B791" s="38"/>
      <c r="C791" s="218" t="s">
        <v>1753</v>
      </c>
      <c r="D791" s="218" t="s">
        <v>148</v>
      </c>
      <c r="E791" s="219" t="s">
        <v>1754</v>
      </c>
      <c r="F791" s="220" t="s">
        <v>1755</v>
      </c>
      <c r="G791" s="221" t="s">
        <v>151</v>
      </c>
      <c r="H791" s="222">
        <v>194.40600000000001</v>
      </c>
      <c r="I791" s="223"/>
      <c r="J791" s="224">
        <f>ROUND(I791*H791,2)</f>
        <v>0</v>
      </c>
      <c r="K791" s="225"/>
      <c r="L791" s="43"/>
      <c r="M791" s="226" t="s">
        <v>1</v>
      </c>
      <c r="N791" s="227" t="s">
        <v>40</v>
      </c>
      <c r="O791" s="90"/>
      <c r="P791" s="228">
        <f>O791*H791</f>
        <v>0</v>
      </c>
      <c r="Q791" s="228">
        <v>0.00012</v>
      </c>
      <c r="R791" s="228">
        <f>Q791*H791</f>
        <v>0.023328720000000001</v>
      </c>
      <c r="S791" s="228">
        <v>0</v>
      </c>
      <c r="T791" s="229">
        <f>S791*H791</f>
        <v>0</v>
      </c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R791" s="230" t="s">
        <v>227</v>
      </c>
      <c r="AT791" s="230" t="s">
        <v>148</v>
      </c>
      <c r="AU791" s="230" t="s">
        <v>85</v>
      </c>
      <c r="AY791" s="16" t="s">
        <v>146</v>
      </c>
      <c r="BE791" s="231">
        <f>IF(N791="základní",J791,0)</f>
        <v>0</v>
      </c>
      <c r="BF791" s="231">
        <f>IF(N791="snížená",J791,0)</f>
        <v>0</v>
      </c>
      <c r="BG791" s="231">
        <f>IF(N791="zákl. přenesená",J791,0)</f>
        <v>0</v>
      </c>
      <c r="BH791" s="231">
        <f>IF(N791="sníž. přenesená",J791,0)</f>
        <v>0</v>
      </c>
      <c r="BI791" s="231">
        <f>IF(N791="nulová",J791,0)</f>
        <v>0</v>
      </c>
      <c r="BJ791" s="16" t="s">
        <v>83</v>
      </c>
      <c r="BK791" s="231">
        <f>ROUND(I791*H791,2)</f>
        <v>0</v>
      </c>
      <c r="BL791" s="16" t="s">
        <v>227</v>
      </c>
      <c r="BM791" s="230" t="s">
        <v>1756</v>
      </c>
    </row>
    <row r="792" s="2" customFormat="1" ht="49.05" customHeight="1">
      <c r="A792" s="37"/>
      <c r="B792" s="38"/>
      <c r="C792" s="218" t="s">
        <v>1757</v>
      </c>
      <c r="D792" s="218" t="s">
        <v>148</v>
      </c>
      <c r="E792" s="219" t="s">
        <v>1758</v>
      </c>
      <c r="F792" s="220" t="s">
        <v>1759</v>
      </c>
      <c r="G792" s="221" t="s">
        <v>151</v>
      </c>
      <c r="H792" s="222">
        <v>388.81200000000001</v>
      </c>
      <c r="I792" s="223"/>
      <c r="J792" s="224">
        <f>ROUND(I792*H792,2)</f>
        <v>0</v>
      </c>
      <c r="K792" s="225"/>
      <c r="L792" s="43"/>
      <c r="M792" s="226" t="s">
        <v>1</v>
      </c>
      <c r="N792" s="227" t="s">
        <v>40</v>
      </c>
      <c r="O792" s="90"/>
      <c r="P792" s="228">
        <f>O792*H792</f>
        <v>0</v>
      </c>
      <c r="Q792" s="228">
        <v>0.00013999999999999999</v>
      </c>
      <c r="R792" s="228">
        <f>Q792*H792</f>
        <v>0.054433679999999998</v>
      </c>
      <c r="S792" s="228">
        <v>0</v>
      </c>
      <c r="T792" s="229">
        <f>S792*H792</f>
        <v>0</v>
      </c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R792" s="230" t="s">
        <v>227</v>
      </c>
      <c r="AT792" s="230" t="s">
        <v>148</v>
      </c>
      <c r="AU792" s="230" t="s">
        <v>85</v>
      </c>
      <c r="AY792" s="16" t="s">
        <v>146</v>
      </c>
      <c r="BE792" s="231">
        <f>IF(N792="základní",J792,0)</f>
        <v>0</v>
      </c>
      <c r="BF792" s="231">
        <f>IF(N792="snížená",J792,0)</f>
        <v>0</v>
      </c>
      <c r="BG792" s="231">
        <f>IF(N792="zákl. přenesená",J792,0)</f>
        <v>0</v>
      </c>
      <c r="BH792" s="231">
        <f>IF(N792="sníž. přenesená",J792,0)</f>
        <v>0</v>
      </c>
      <c r="BI792" s="231">
        <f>IF(N792="nulová",J792,0)</f>
        <v>0</v>
      </c>
      <c r="BJ792" s="16" t="s">
        <v>83</v>
      </c>
      <c r="BK792" s="231">
        <f>ROUND(I792*H792,2)</f>
        <v>0</v>
      </c>
      <c r="BL792" s="16" t="s">
        <v>227</v>
      </c>
      <c r="BM792" s="230" t="s">
        <v>1760</v>
      </c>
    </row>
    <row r="793" s="13" customFormat="1">
      <c r="A793" s="13"/>
      <c r="B793" s="232"/>
      <c r="C793" s="233"/>
      <c r="D793" s="234" t="s">
        <v>154</v>
      </c>
      <c r="E793" s="235" t="s">
        <v>1</v>
      </c>
      <c r="F793" s="236" t="s">
        <v>1761</v>
      </c>
      <c r="G793" s="233"/>
      <c r="H793" s="237">
        <v>388.81200000000001</v>
      </c>
      <c r="I793" s="238"/>
      <c r="J793" s="233"/>
      <c r="K793" s="233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154</v>
      </c>
      <c r="AU793" s="243" t="s">
        <v>85</v>
      </c>
      <c r="AV793" s="13" t="s">
        <v>85</v>
      </c>
      <c r="AW793" s="13" t="s">
        <v>156</v>
      </c>
      <c r="AX793" s="13" t="s">
        <v>75</v>
      </c>
      <c r="AY793" s="243" t="s">
        <v>146</v>
      </c>
    </row>
    <row r="794" s="2" customFormat="1" ht="24.15" customHeight="1">
      <c r="A794" s="37"/>
      <c r="B794" s="38"/>
      <c r="C794" s="218" t="s">
        <v>1762</v>
      </c>
      <c r="D794" s="218" t="s">
        <v>148</v>
      </c>
      <c r="E794" s="219" t="s">
        <v>1763</v>
      </c>
      <c r="F794" s="220" t="s">
        <v>1764</v>
      </c>
      <c r="G794" s="221" t="s">
        <v>151</v>
      </c>
      <c r="H794" s="222">
        <v>229.19399999999999</v>
      </c>
      <c r="I794" s="223"/>
      <c r="J794" s="224">
        <f>ROUND(I794*H794,2)</f>
        <v>0</v>
      </c>
      <c r="K794" s="225"/>
      <c r="L794" s="43"/>
      <c r="M794" s="226" t="s">
        <v>1</v>
      </c>
      <c r="N794" s="227" t="s">
        <v>40</v>
      </c>
      <c r="O794" s="90"/>
      <c r="P794" s="228">
        <f>O794*H794</f>
        <v>0</v>
      </c>
      <c r="Q794" s="228">
        <v>0.00025000000000000001</v>
      </c>
      <c r="R794" s="228">
        <f>Q794*H794</f>
        <v>0.057298499999999995</v>
      </c>
      <c r="S794" s="228">
        <v>0</v>
      </c>
      <c r="T794" s="229">
        <f>S794*H794</f>
        <v>0</v>
      </c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R794" s="230" t="s">
        <v>227</v>
      </c>
      <c r="AT794" s="230" t="s">
        <v>148</v>
      </c>
      <c r="AU794" s="230" t="s">
        <v>85</v>
      </c>
      <c r="AY794" s="16" t="s">
        <v>146</v>
      </c>
      <c r="BE794" s="231">
        <f>IF(N794="základní",J794,0)</f>
        <v>0</v>
      </c>
      <c r="BF794" s="231">
        <f>IF(N794="snížená",J794,0)</f>
        <v>0</v>
      </c>
      <c r="BG794" s="231">
        <f>IF(N794="zákl. přenesená",J794,0)</f>
        <v>0</v>
      </c>
      <c r="BH794" s="231">
        <f>IF(N794="sníž. přenesená",J794,0)</f>
        <v>0</v>
      </c>
      <c r="BI794" s="231">
        <f>IF(N794="nulová",J794,0)</f>
        <v>0</v>
      </c>
      <c r="BJ794" s="16" t="s">
        <v>83</v>
      </c>
      <c r="BK794" s="231">
        <f>ROUND(I794*H794,2)</f>
        <v>0</v>
      </c>
      <c r="BL794" s="16" t="s">
        <v>227</v>
      </c>
      <c r="BM794" s="230" t="s">
        <v>1765</v>
      </c>
    </row>
    <row r="795" s="14" customFormat="1">
      <c r="A795" s="14"/>
      <c r="B795" s="255"/>
      <c r="C795" s="256"/>
      <c r="D795" s="234" t="s">
        <v>154</v>
      </c>
      <c r="E795" s="257" t="s">
        <v>1</v>
      </c>
      <c r="F795" s="258" t="s">
        <v>1766</v>
      </c>
      <c r="G795" s="256"/>
      <c r="H795" s="257" t="s">
        <v>1</v>
      </c>
      <c r="I795" s="259"/>
      <c r="J795" s="256"/>
      <c r="K795" s="256"/>
      <c r="L795" s="260"/>
      <c r="M795" s="261"/>
      <c r="N795" s="262"/>
      <c r="O795" s="262"/>
      <c r="P795" s="262"/>
      <c r="Q795" s="262"/>
      <c r="R795" s="262"/>
      <c r="S795" s="262"/>
      <c r="T795" s="26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4" t="s">
        <v>154</v>
      </c>
      <c r="AU795" s="264" t="s">
        <v>85</v>
      </c>
      <c r="AV795" s="14" t="s">
        <v>83</v>
      </c>
      <c r="AW795" s="14" t="s">
        <v>156</v>
      </c>
      <c r="AX795" s="14" t="s">
        <v>75</v>
      </c>
      <c r="AY795" s="264" t="s">
        <v>146</v>
      </c>
    </row>
    <row r="796" s="13" customFormat="1">
      <c r="A796" s="13"/>
      <c r="B796" s="232"/>
      <c r="C796" s="233"/>
      <c r="D796" s="234" t="s">
        <v>154</v>
      </c>
      <c r="E796" s="235" t="s">
        <v>1</v>
      </c>
      <c r="F796" s="236" t="s">
        <v>1767</v>
      </c>
      <c r="G796" s="233"/>
      <c r="H796" s="237">
        <v>47.753520000000002</v>
      </c>
      <c r="I796" s="238"/>
      <c r="J796" s="233"/>
      <c r="K796" s="233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154</v>
      </c>
      <c r="AU796" s="243" t="s">
        <v>85</v>
      </c>
      <c r="AV796" s="13" t="s">
        <v>85</v>
      </c>
      <c r="AW796" s="13" t="s">
        <v>156</v>
      </c>
      <c r="AX796" s="13" t="s">
        <v>75</v>
      </c>
      <c r="AY796" s="243" t="s">
        <v>146</v>
      </c>
    </row>
    <row r="797" s="13" customFormat="1">
      <c r="A797" s="13"/>
      <c r="B797" s="232"/>
      <c r="C797" s="233"/>
      <c r="D797" s="234" t="s">
        <v>154</v>
      </c>
      <c r="E797" s="235" t="s">
        <v>1</v>
      </c>
      <c r="F797" s="236" t="s">
        <v>1768</v>
      </c>
      <c r="G797" s="233"/>
      <c r="H797" s="237">
        <v>126.1816</v>
      </c>
      <c r="I797" s="238"/>
      <c r="J797" s="233"/>
      <c r="K797" s="233"/>
      <c r="L797" s="239"/>
      <c r="M797" s="240"/>
      <c r="N797" s="241"/>
      <c r="O797" s="241"/>
      <c r="P797" s="241"/>
      <c r="Q797" s="241"/>
      <c r="R797" s="241"/>
      <c r="S797" s="241"/>
      <c r="T797" s="24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3" t="s">
        <v>154</v>
      </c>
      <c r="AU797" s="243" t="s">
        <v>85</v>
      </c>
      <c r="AV797" s="13" t="s">
        <v>85</v>
      </c>
      <c r="AW797" s="13" t="s">
        <v>156</v>
      </c>
      <c r="AX797" s="13" t="s">
        <v>75</v>
      </c>
      <c r="AY797" s="243" t="s">
        <v>146</v>
      </c>
    </row>
    <row r="798" s="13" customFormat="1">
      <c r="A798" s="13"/>
      <c r="B798" s="232"/>
      <c r="C798" s="233"/>
      <c r="D798" s="234" t="s">
        <v>154</v>
      </c>
      <c r="E798" s="235" t="s">
        <v>1</v>
      </c>
      <c r="F798" s="236" t="s">
        <v>1769</v>
      </c>
      <c r="G798" s="233"/>
      <c r="H798" s="237">
        <v>55.2592</v>
      </c>
      <c r="I798" s="238"/>
      <c r="J798" s="233"/>
      <c r="K798" s="233"/>
      <c r="L798" s="239"/>
      <c r="M798" s="240"/>
      <c r="N798" s="241"/>
      <c r="O798" s="241"/>
      <c r="P798" s="241"/>
      <c r="Q798" s="241"/>
      <c r="R798" s="241"/>
      <c r="S798" s="241"/>
      <c r="T798" s="24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3" t="s">
        <v>154</v>
      </c>
      <c r="AU798" s="243" t="s">
        <v>85</v>
      </c>
      <c r="AV798" s="13" t="s">
        <v>85</v>
      </c>
      <c r="AW798" s="13" t="s">
        <v>156</v>
      </c>
      <c r="AX798" s="13" t="s">
        <v>75</v>
      </c>
      <c r="AY798" s="243" t="s">
        <v>146</v>
      </c>
    </row>
    <row r="799" s="2" customFormat="1" ht="24.15" customHeight="1">
      <c r="A799" s="37"/>
      <c r="B799" s="38"/>
      <c r="C799" s="218" t="s">
        <v>1770</v>
      </c>
      <c r="D799" s="218" t="s">
        <v>148</v>
      </c>
      <c r="E799" s="219" t="s">
        <v>1771</v>
      </c>
      <c r="F799" s="220" t="s">
        <v>1772</v>
      </c>
      <c r="G799" s="221" t="s">
        <v>151</v>
      </c>
      <c r="H799" s="222">
        <v>14.715</v>
      </c>
      <c r="I799" s="223"/>
      <c r="J799" s="224">
        <f>ROUND(I799*H799,2)</f>
        <v>0</v>
      </c>
      <c r="K799" s="225"/>
      <c r="L799" s="43"/>
      <c r="M799" s="226" t="s">
        <v>1</v>
      </c>
      <c r="N799" s="227" t="s">
        <v>40</v>
      </c>
      <c r="O799" s="90"/>
      <c r="P799" s="228">
        <f>O799*H799</f>
        <v>0</v>
      </c>
      <c r="Q799" s="228">
        <v>0.00012</v>
      </c>
      <c r="R799" s="228">
        <f>Q799*H799</f>
        <v>0.0017658000000000001</v>
      </c>
      <c r="S799" s="228">
        <v>0</v>
      </c>
      <c r="T799" s="229">
        <f>S799*H799</f>
        <v>0</v>
      </c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R799" s="230" t="s">
        <v>227</v>
      </c>
      <c r="AT799" s="230" t="s">
        <v>148</v>
      </c>
      <c r="AU799" s="230" t="s">
        <v>85</v>
      </c>
      <c r="AY799" s="16" t="s">
        <v>146</v>
      </c>
      <c r="BE799" s="231">
        <f>IF(N799="základní",J799,0)</f>
        <v>0</v>
      </c>
      <c r="BF799" s="231">
        <f>IF(N799="snížená",J799,0)</f>
        <v>0</v>
      </c>
      <c r="BG799" s="231">
        <f>IF(N799="zákl. přenesená",J799,0)</f>
        <v>0</v>
      </c>
      <c r="BH799" s="231">
        <f>IF(N799="sníž. přenesená",J799,0)</f>
        <v>0</v>
      </c>
      <c r="BI799" s="231">
        <f>IF(N799="nulová",J799,0)</f>
        <v>0</v>
      </c>
      <c r="BJ799" s="16" t="s">
        <v>83</v>
      </c>
      <c r="BK799" s="231">
        <f>ROUND(I799*H799,2)</f>
        <v>0</v>
      </c>
      <c r="BL799" s="16" t="s">
        <v>227</v>
      </c>
      <c r="BM799" s="230" t="s">
        <v>1773</v>
      </c>
    </row>
    <row r="800" s="13" customFormat="1">
      <c r="A800" s="13"/>
      <c r="B800" s="232"/>
      <c r="C800" s="233"/>
      <c r="D800" s="234" t="s">
        <v>154</v>
      </c>
      <c r="E800" s="235" t="s">
        <v>1</v>
      </c>
      <c r="F800" s="236" t="s">
        <v>1774</v>
      </c>
      <c r="G800" s="233"/>
      <c r="H800" s="237">
        <v>14.715</v>
      </c>
      <c r="I800" s="238"/>
      <c r="J800" s="233"/>
      <c r="K800" s="233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154</v>
      </c>
      <c r="AU800" s="243" t="s">
        <v>85</v>
      </c>
      <c r="AV800" s="13" t="s">
        <v>85</v>
      </c>
      <c r="AW800" s="13" t="s">
        <v>156</v>
      </c>
      <c r="AX800" s="13" t="s">
        <v>75</v>
      </c>
      <c r="AY800" s="243" t="s">
        <v>146</v>
      </c>
    </row>
    <row r="801" s="2" customFormat="1" ht="24.15" customHeight="1">
      <c r="A801" s="37"/>
      <c r="B801" s="38"/>
      <c r="C801" s="218" t="s">
        <v>1775</v>
      </c>
      <c r="D801" s="218" t="s">
        <v>148</v>
      </c>
      <c r="E801" s="219" t="s">
        <v>1776</v>
      </c>
      <c r="F801" s="220" t="s">
        <v>1777</v>
      </c>
      <c r="G801" s="221" t="s">
        <v>151</v>
      </c>
      <c r="H801" s="222">
        <v>14.715</v>
      </c>
      <c r="I801" s="223"/>
      <c r="J801" s="224">
        <f>ROUND(I801*H801,2)</f>
        <v>0</v>
      </c>
      <c r="K801" s="225"/>
      <c r="L801" s="43"/>
      <c r="M801" s="226" t="s">
        <v>1</v>
      </c>
      <c r="N801" s="227" t="s">
        <v>40</v>
      </c>
      <c r="O801" s="90"/>
      <c r="P801" s="228">
        <f>O801*H801</f>
        <v>0</v>
      </c>
      <c r="Q801" s="228">
        <v>0.00012</v>
      </c>
      <c r="R801" s="228">
        <f>Q801*H801</f>
        <v>0.0017658000000000001</v>
      </c>
      <c r="S801" s="228">
        <v>0</v>
      </c>
      <c r="T801" s="229">
        <f>S801*H801</f>
        <v>0</v>
      </c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R801" s="230" t="s">
        <v>227</v>
      </c>
      <c r="AT801" s="230" t="s">
        <v>148</v>
      </c>
      <c r="AU801" s="230" t="s">
        <v>85</v>
      </c>
      <c r="AY801" s="16" t="s">
        <v>146</v>
      </c>
      <c r="BE801" s="231">
        <f>IF(N801="základní",J801,0)</f>
        <v>0</v>
      </c>
      <c r="BF801" s="231">
        <f>IF(N801="snížená",J801,0)</f>
        <v>0</v>
      </c>
      <c r="BG801" s="231">
        <f>IF(N801="zákl. přenesená",J801,0)</f>
        <v>0</v>
      </c>
      <c r="BH801" s="231">
        <f>IF(N801="sníž. přenesená",J801,0)</f>
        <v>0</v>
      </c>
      <c r="BI801" s="231">
        <f>IF(N801="nulová",J801,0)</f>
        <v>0</v>
      </c>
      <c r="BJ801" s="16" t="s">
        <v>83</v>
      </c>
      <c r="BK801" s="231">
        <f>ROUND(I801*H801,2)</f>
        <v>0</v>
      </c>
      <c r="BL801" s="16" t="s">
        <v>227</v>
      </c>
      <c r="BM801" s="230" t="s">
        <v>1778</v>
      </c>
    </row>
    <row r="802" s="2" customFormat="1" ht="33" customHeight="1">
      <c r="A802" s="37"/>
      <c r="B802" s="38"/>
      <c r="C802" s="218" t="s">
        <v>1779</v>
      </c>
      <c r="D802" s="218" t="s">
        <v>148</v>
      </c>
      <c r="E802" s="219" t="s">
        <v>1780</v>
      </c>
      <c r="F802" s="220" t="s">
        <v>1781</v>
      </c>
      <c r="G802" s="221" t="s">
        <v>151</v>
      </c>
      <c r="H802" s="222">
        <v>219.27000000000001</v>
      </c>
      <c r="I802" s="223"/>
      <c r="J802" s="224">
        <f>ROUND(I802*H802,2)</f>
        <v>0</v>
      </c>
      <c r="K802" s="225"/>
      <c r="L802" s="43"/>
      <c r="M802" s="226" t="s">
        <v>1</v>
      </c>
      <c r="N802" s="227" t="s">
        <v>40</v>
      </c>
      <c r="O802" s="90"/>
      <c r="P802" s="228">
        <f>O802*H802</f>
        <v>0</v>
      </c>
      <c r="Q802" s="228">
        <v>0.0047999999999999996</v>
      </c>
      <c r="R802" s="228">
        <f>Q802*H802</f>
        <v>1.0524959999999999</v>
      </c>
      <c r="S802" s="228">
        <v>0</v>
      </c>
      <c r="T802" s="229">
        <f>S802*H802</f>
        <v>0</v>
      </c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R802" s="230" t="s">
        <v>227</v>
      </c>
      <c r="AT802" s="230" t="s">
        <v>148</v>
      </c>
      <c r="AU802" s="230" t="s">
        <v>85</v>
      </c>
      <c r="AY802" s="16" t="s">
        <v>146</v>
      </c>
      <c r="BE802" s="231">
        <f>IF(N802="základní",J802,0)</f>
        <v>0</v>
      </c>
      <c r="BF802" s="231">
        <f>IF(N802="snížená",J802,0)</f>
        <v>0</v>
      </c>
      <c r="BG802" s="231">
        <f>IF(N802="zákl. přenesená",J802,0)</f>
        <v>0</v>
      </c>
      <c r="BH802" s="231">
        <f>IF(N802="sníž. přenesená",J802,0)</f>
        <v>0</v>
      </c>
      <c r="BI802" s="231">
        <f>IF(N802="nulová",J802,0)</f>
        <v>0</v>
      </c>
      <c r="BJ802" s="16" t="s">
        <v>83</v>
      </c>
      <c r="BK802" s="231">
        <f>ROUND(I802*H802,2)</f>
        <v>0</v>
      </c>
      <c r="BL802" s="16" t="s">
        <v>227</v>
      </c>
      <c r="BM802" s="230" t="s">
        <v>1782</v>
      </c>
    </row>
    <row r="803" s="12" customFormat="1" ht="22.8" customHeight="1">
      <c r="A803" s="12"/>
      <c r="B803" s="202"/>
      <c r="C803" s="203"/>
      <c r="D803" s="204" t="s">
        <v>74</v>
      </c>
      <c r="E803" s="216" t="s">
        <v>1783</v>
      </c>
      <c r="F803" s="216" t="s">
        <v>1784</v>
      </c>
      <c r="G803" s="203"/>
      <c r="H803" s="203"/>
      <c r="I803" s="206"/>
      <c r="J803" s="217">
        <f>BK803</f>
        <v>0</v>
      </c>
      <c r="K803" s="203"/>
      <c r="L803" s="208"/>
      <c r="M803" s="209"/>
      <c r="N803" s="210"/>
      <c r="O803" s="210"/>
      <c r="P803" s="211">
        <f>SUM(P804:P805)</f>
        <v>0</v>
      </c>
      <c r="Q803" s="210"/>
      <c r="R803" s="211">
        <f>SUM(R804:R805)</f>
        <v>0.093237600000000004</v>
      </c>
      <c r="S803" s="210"/>
      <c r="T803" s="212">
        <f>SUM(T804:T805)</f>
        <v>0</v>
      </c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R803" s="213" t="s">
        <v>85</v>
      </c>
      <c r="AT803" s="214" t="s">
        <v>74</v>
      </c>
      <c r="AU803" s="214" t="s">
        <v>83</v>
      </c>
      <c r="AY803" s="213" t="s">
        <v>146</v>
      </c>
      <c r="BK803" s="215">
        <f>SUM(BK804:BK805)</f>
        <v>0</v>
      </c>
    </row>
    <row r="804" s="2" customFormat="1" ht="33" customHeight="1">
      <c r="A804" s="37"/>
      <c r="B804" s="38"/>
      <c r="C804" s="218" t="s">
        <v>1785</v>
      </c>
      <c r="D804" s="218" t="s">
        <v>148</v>
      </c>
      <c r="E804" s="219" t="s">
        <v>1786</v>
      </c>
      <c r="F804" s="220" t="s">
        <v>1787</v>
      </c>
      <c r="G804" s="221" t="s">
        <v>151</v>
      </c>
      <c r="H804" s="222">
        <v>233.09399999999999</v>
      </c>
      <c r="I804" s="223"/>
      <c r="J804" s="224">
        <f>ROUND(I804*H804,2)</f>
        <v>0</v>
      </c>
      <c r="K804" s="225"/>
      <c r="L804" s="43"/>
      <c r="M804" s="226" t="s">
        <v>1</v>
      </c>
      <c r="N804" s="227" t="s">
        <v>40</v>
      </c>
      <c r="O804" s="90"/>
      <c r="P804" s="228">
        <f>O804*H804</f>
        <v>0</v>
      </c>
      <c r="Q804" s="228">
        <v>0.00020000000000000001</v>
      </c>
      <c r="R804" s="228">
        <f>Q804*H804</f>
        <v>0.046618800000000002</v>
      </c>
      <c r="S804" s="228">
        <v>0</v>
      </c>
      <c r="T804" s="229">
        <f>S804*H804</f>
        <v>0</v>
      </c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R804" s="230" t="s">
        <v>227</v>
      </c>
      <c r="AT804" s="230" t="s">
        <v>148</v>
      </c>
      <c r="AU804" s="230" t="s">
        <v>85</v>
      </c>
      <c r="AY804" s="16" t="s">
        <v>146</v>
      </c>
      <c r="BE804" s="231">
        <f>IF(N804="základní",J804,0)</f>
        <v>0</v>
      </c>
      <c r="BF804" s="231">
        <f>IF(N804="snížená",J804,0)</f>
        <v>0</v>
      </c>
      <c r="BG804" s="231">
        <f>IF(N804="zákl. přenesená",J804,0)</f>
        <v>0</v>
      </c>
      <c r="BH804" s="231">
        <f>IF(N804="sníž. přenesená",J804,0)</f>
        <v>0</v>
      </c>
      <c r="BI804" s="231">
        <f>IF(N804="nulová",J804,0)</f>
        <v>0</v>
      </c>
      <c r="BJ804" s="16" t="s">
        <v>83</v>
      </c>
      <c r="BK804" s="231">
        <f>ROUND(I804*H804,2)</f>
        <v>0</v>
      </c>
      <c r="BL804" s="16" t="s">
        <v>227</v>
      </c>
      <c r="BM804" s="230" t="s">
        <v>1788</v>
      </c>
    </row>
    <row r="805" s="2" customFormat="1" ht="37.8" customHeight="1">
      <c r="A805" s="37"/>
      <c r="B805" s="38"/>
      <c r="C805" s="218" t="s">
        <v>1789</v>
      </c>
      <c r="D805" s="218" t="s">
        <v>148</v>
      </c>
      <c r="E805" s="219" t="s">
        <v>1790</v>
      </c>
      <c r="F805" s="220" t="s">
        <v>1791</v>
      </c>
      <c r="G805" s="221" t="s">
        <v>151</v>
      </c>
      <c r="H805" s="222">
        <v>233.09399999999999</v>
      </c>
      <c r="I805" s="223"/>
      <c r="J805" s="224">
        <f>ROUND(I805*H805,2)</f>
        <v>0</v>
      </c>
      <c r="K805" s="225"/>
      <c r="L805" s="43"/>
      <c r="M805" s="226" t="s">
        <v>1</v>
      </c>
      <c r="N805" s="227" t="s">
        <v>40</v>
      </c>
      <c r="O805" s="90"/>
      <c r="P805" s="228">
        <f>O805*H805</f>
        <v>0</v>
      </c>
      <c r="Q805" s="228">
        <v>0.00020000000000000001</v>
      </c>
      <c r="R805" s="228">
        <f>Q805*H805</f>
        <v>0.046618800000000002</v>
      </c>
      <c r="S805" s="228">
        <v>0</v>
      </c>
      <c r="T805" s="229">
        <f>S805*H805</f>
        <v>0</v>
      </c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R805" s="230" t="s">
        <v>227</v>
      </c>
      <c r="AT805" s="230" t="s">
        <v>148</v>
      </c>
      <c r="AU805" s="230" t="s">
        <v>85</v>
      </c>
      <c r="AY805" s="16" t="s">
        <v>146</v>
      </c>
      <c r="BE805" s="231">
        <f>IF(N805="základní",J805,0)</f>
        <v>0</v>
      </c>
      <c r="BF805" s="231">
        <f>IF(N805="snížená",J805,0)</f>
        <v>0</v>
      </c>
      <c r="BG805" s="231">
        <f>IF(N805="zákl. přenesená",J805,0)</f>
        <v>0</v>
      </c>
      <c r="BH805" s="231">
        <f>IF(N805="sníž. přenesená",J805,0)</f>
        <v>0</v>
      </c>
      <c r="BI805" s="231">
        <f>IF(N805="nulová",J805,0)</f>
        <v>0</v>
      </c>
      <c r="BJ805" s="16" t="s">
        <v>83</v>
      </c>
      <c r="BK805" s="231">
        <f>ROUND(I805*H805,2)</f>
        <v>0</v>
      </c>
      <c r="BL805" s="16" t="s">
        <v>227</v>
      </c>
      <c r="BM805" s="230" t="s">
        <v>1792</v>
      </c>
    </row>
    <row r="806" s="12" customFormat="1" ht="22.8" customHeight="1">
      <c r="A806" s="12"/>
      <c r="B806" s="202"/>
      <c r="C806" s="203"/>
      <c r="D806" s="204" t="s">
        <v>74</v>
      </c>
      <c r="E806" s="216" t="s">
        <v>1793</v>
      </c>
      <c r="F806" s="216" t="s">
        <v>1794</v>
      </c>
      <c r="G806" s="203"/>
      <c r="H806" s="203"/>
      <c r="I806" s="206"/>
      <c r="J806" s="217">
        <f>BK806</f>
        <v>0</v>
      </c>
      <c r="K806" s="203"/>
      <c r="L806" s="208"/>
      <c r="M806" s="209"/>
      <c r="N806" s="210"/>
      <c r="O806" s="210"/>
      <c r="P806" s="211">
        <f>SUM(P807:P809)</f>
        <v>0</v>
      </c>
      <c r="Q806" s="210"/>
      <c r="R806" s="211">
        <f>SUM(R807:R809)</f>
        <v>0.10999999999999999</v>
      </c>
      <c r="S806" s="210"/>
      <c r="T806" s="212">
        <f>SUM(T807:T809)</f>
        <v>0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213" t="s">
        <v>85</v>
      </c>
      <c r="AT806" s="214" t="s">
        <v>74</v>
      </c>
      <c r="AU806" s="214" t="s">
        <v>83</v>
      </c>
      <c r="AY806" s="213" t="s">
        <v>146</v>
      </c>
      <c r="BK806" s="215">
        <f>SUM(BK807:BK809)</f>
        <v>0</v>
      </c>
    </row>
    <row r="807" s="2" customFormat="1" ht="21.75" customHeight="1">
      <c r="A807" s="37"/>
      <c r="B807" s="38"/>
      <c r="C807" s="218" t="s">
        <v>1795</v>
      </c>
      <c r="D807" s="218" t="s">
        <v>148</v>
      </c>
      <c r="E807" s="219" t="s">
        <v>1796</v>
      </c>
      <c r="F807" s="220" t="s">
        <v>1797</v>
      </c>
      <c r="G807" s="221" t="s">
        <v>340</v>
      </c>
      <c r="H807" s="222">
        <v>10</v>
      </c>
      <c r="I807" s="223"/>
      <c r="J807" s="224">
        <f>ROUND(I807*H807,2)</f>
        <v>0</v>
      </c>
      <c r="K807" s="225"/>
      <c r="L807" s="43"/>
      <c r="M807" s="226" t="s">
        <v>1</v>
      </c>
      <c r="N807" s="227" t="s">
        <v>40</v>
      </c>
      <c r="O807" s="90"/>
      <c r="P807" s="228">
        <f>O807*H807</f>
        <v>0</v>
      </c>
      <c r="Q807" s="228">
        <v>0</v>
      </c>
      <c r="R807" s="228">
        <f>Q807*H807</f>
        <v>0</v>
      </c>
      <c r="S807" s="228">
        <v>0</v>
      </c>
      <c r="T807" s="229">
        <f>S807*H807</f>
        <v>0</v>
      </c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R807" s="230" t="s">
        <v>227</v>
      </c>
      <c r="AT807" s="230" t="s">
        <v>148</v>
      </c>
      <c r="AU807" s="230" t="s">
        <v>85</v>
      </c>
      <c r="AY807" s="16" t="s">
        <v>146</v>
      </c>
      <c r="BE807" s="231">
        <f>IF(N807="základní",J807,0)</f>
        <v>0</v>
      </c>
      <c r="BF807" s="231">
        <f>IF(N807="snížená",J807,0)</f>
        <v>0</v>
      </c>
      <c r="BG807" s="231">
        <f>IF(N807="zákl. přenesená",J807,0)</f>
        <v>0</v>
      </c>
      <c r="BH807" s="231">
        <f>IF(N807="sníž. přenesená",J807,0)</f>
        <v>0</v>
      </c>
      <c r="BI807" s="231">
        <f>IF(N807="nulová",J807,0)</f>
        <v>0</v>
      </c>
      <c r="BJ807" s="16" t="s">
        <v>83</v>
      </c>
      <c r="BK807" s="231">
        <f>ROUND(I807*H807,2)</f>
        <v>0</v>
      </c>
      <c r="BL807" s="16" t="s">
        <v>227</v>
      </c>
      <c r="BM807" s="230" t="s">
        <v>1798</v>
      </c>
    </row>
    <row r="808" s="2" customFormat="1" ht="24.15" customHeight="1">
      <c r="A808" s="37"/>
      <c r="B808" s="38"/>
      <c r="C808" s="244" t="s">
        <v>1799</v>
      </c>
      <c r="D808" s="244" t="s">
        <v>196</v>
      </c>
      <c r="E808" s="245" t="s">
        <v>1800</v>
      </c>
      <c r="F808" s="246" t="s">
        <v>1801</v>
      </c>
      <c r="G808" s="247" t="s">
        <v>151</v>
      </c>
      <c r="H808" s="248">
        <v>10</v>
      </c>
      <c r="I808" s="249"/>
      <c r="J808" s="250">
        <f>ROUND(I808*H808,2)</f>
        <v>0</v>
      </c>
      <c r="K808" s="251"/>
      <c r="L808" s="252"/>
      <c r="M808" s="253" t="s">
        <v>1</v>
      </c>
      <c r="N808" s="254" t="s">
        <v>40</v>
      </c>
      <c r="O808" s="90"/>
      <c r="P808" s="228">
        <f>O808*H808</f>
        <v>0</v>
      </c>
      <c r="Q808" s="228">
        <v>0.010999999999999999</v>
      </c>
      <c r="R808" s="228">
        <f>Q808*H808</f>
        <v>0.10999999999999999</v>
      </c>
      <c r="S808" s="228">
        <v>0</v>
      </c>
      <c r="T808" s="229">
        <f>S808*H808</f>
        <v>0</v>
      </c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R808" s="230" t="s">
        <v>313</v>
      </c>
      <c r="AT808" s="230" t="s">
        <v>196</v>
      </c>
      <c r="AU808" s="230" t="s">
        <v>85</v>
      </c>
      <c r="AY808" s="16" t="s">
        <v>146</v>
      </c>
      <c r="BE808" s="231">
        <f>IF(N808="základní",J808,0)</f>
        <v>0</v>
      </c>
      <c r="BF808" s="231">
        <f>IF(N808="snížená",J808,0)</f>
        <v>0</v>
      </c>
      <c r="BG808" s="231">
        <f>IF(N808="zákl. přenesená",J808,0)</f>
        <v>0</v>
      </c>
      <c r="BH808" s="231">
        <f>IF(N808="sníž. přenesená",J808,0)</f>
        <v>0</v>
      </c>
      <c r="BI808" s="231">
        <f>IF(N808="nulová",J808,0)</f>
        <v>0</v>
      </c>
      <c r="BJ808" s="16" t="s">
        <v>83</v>
      </c>
      <c r="BK808" s="231">
        <f>ROUND(I808*H808,2)</f>
        <v>0</v>
      </c>
      <c r="BL808" s="16" t="s">
        <v>227</v>
      </c>
      <c r="BM808" s="230" t="s">
        <v>1802</v>
      </c>
    </row>
    <row r="809" s="2" customFormat="1" ht="55.5" customHeight="1">
      <c r="A809" s="37"/>
      <c r="B809" s="38"/>
      <c r="C809" s="218" t="s">
        <v>1803</v>
      </c>
      <c r="D809" s="218" t="s">
        <v>148</v>
      </c>
      <c r="E809" s="219" t="s">
        <v>1804</v>
      </c>
      <c r="F809" s="220" t="s">
        <v>1805</v>
      </c>
      <c r="G809" s="221" t="s">
        <v>184</v>
      </c>
      <c r="H809" s="222">
        <v>0.11</v>
      </c>
      <c r="I809" s="223"/>
      <c r="J809" s="224">
        <f>ROUND(I809*H809,2)</f>
        <v>0</v>
      </c>
      <c r="K809" s="225"/>
      <c r="L809" s="43"/>
      <c r="M809" s="226" t="s">
        <v>1</v>
      </c>
      <c r="N809" s="227" t="s">
        <v>40</v>
      </c>
      <c r="O809" s="90"/>
      <c r="P809" s="228">
        <f>O809*H809</f>
        <v>0</v>
      </c>
      <c r="Q809" s="228">
        <v>0</v>
      </c>
      <c r="R809" s="228">
        <f>Q809*H809</f>
        <v>0</v>
      </c>
      <c r="S809" s="228">
        <v>0</v>
      </c>
      <c r="T809" s="229">
        <f>S809*H809</f>
        <v>0</v>
      </c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R809" s="230" t="s">
        <v>227</v>
      </c>
      <c r="AT809" s="230" t="s">
        <v>148</v>
      </c>
      <c r="AU809" s="230" t="s">
        <v>85</v>
      </c>
      <c r="AY809" s="16" t="s">
        <v>146</v>
      </c>
      <c r="BE809" s="231">
        <f>IF(N809="základní",J809,0)</f>
        <v>0</v>
      </c>
      <c r="BF809" s="231">
        <f>IF(N809="snížená",J809,0)</f>
        <v>0</v>
      </c>
      <c r="BG809" s="231">
        <f>IF(N809="zákl. přenesená",J809,0)</f>
        <v>0</v>
      </c>
      <c r="BH809" s="231">
        <f>IF(N809="sníž. přenesená",J809,0)</f>
        <v>0</v>
      </c>
      <c r="BI809" s="231">
        <f>IF(N809="nulová",J809,0)</f>
        <v>0</v>
      </c>
      <c r="BJ809" s="16" t="s">
        <v>83</v>
      </c>
      <c r="BK809" s="231">
        <f>ROUND(I809*H809,2)</f>
        <v>0</v>
      </c>
      <c r="BL809" s="16" t="s">
        <v>227</v>
      </c>
      <c r="BM809" s="230" t="s">
        <v>1806</v>
      </c>
    </row>
    <row r="810" s="12" customFormat="1" ht="22.8" customHeight="1">
      <c r="A810" s="12"/>
      <c r="B810" s="202"/>
      <c r="C810" s="203"/>
      <c r="D810" s="204" t="s">
        <v>74</v>
      </c>
      <c r="E810" s="216" t="s">
        <v>1807</v>
      </c>
      <c r="F810" s="216" t="s">
        <v>1808</v>
      </c>
      <c r="G810" s="203"/>
      <c r="H810" s="203"/>
      <c r="I810" s="206"/>
      <c r="J810" s="217">
        <f>BK810</f>
        <v>0</v>
      </c>
      <c r="K810" s="203"/>
      <c r="L810" s="208"/>
      <c r="M810" s="209"/>
      <c r="N810" s="210"/>
      <c r="O810" s="210"/>
      <c r="P810" s="211">
        <f>SUM(P811:P817)</f>
        <v>0</v>
      </c>
      <c r="Q810" s="210"/>
      <c r="R810" s="211">
        <f>SUM(R811:R817)</f>
        <v>0.10682999999999999</v>
      </c>
      <c r="S810" s="210"/>
      <c r="T810" s="212">
        <f>SUM(T811:T817)</f>
        <v>0</v>
      </c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R810" s="213" t="s">
        <v>85</v>
      </c>
      <c r="AT810" s="214" t="s">
        <v>74</v>
      </c>
      <c r="AU810" s="214" t="s">
        <v>83</v>
      </c>
      <c r="AY810" s="213" t="s">
        <v>146</v>
      </c>
      <c r="BK810" s="215">
        <f>SUM(BK811:BK817)</f>
        <v>0</v>
      </c>
    </row>
    <row r="811" s="2" customFormat="1" ht="21.75" customHeight="1">
      <c r="A811" s="37"/>
      <c r="B811" s="38"/>
      <c r="C811" s="218" t="s">
        <v>1809</v>
      </c>
      <c r="D811" s="218" t="s">
        <v>148</v>
      </c>
      <c r="E811" s="219" t="s">
        <v>1810</v>
      </c>
      <c r="F811" s="220" t="s">
        <v>1811</v>
      </c>
      <c r="G811" s="221" t="s">
        <v>340</v>
      </c>
      <c r="H811" s="222">
        <v>5</v>
      </c>
      <c r="I811" s="223"/>
      <c r="J811" s="224">
        <f>ROUND(I811*H811,2)</f>
        <v>0</v>
      </c>
      <c r="K811" s="225"/>
      <c r="L811" s="43"/>
      <c r="M811" s="226" t="s">
        <v>1</v>
      </c>
      <c r="N811" s="227" t="s">
        <v>40</v>
      </c>
      <c r="O811" s="90"/>
      <c r="P811" s="228">
        <f>O811*H811</f>
        <v>0</v>
      </c>
      <c r="Q811" s="228">
        <v>0</v>
      </c>
      <c r="R811" s="228">
        <f>Q811*H811</f>
        <v>0</v>
      </c>
      <c r="S811" s="228">
        <v>0</v>
      </c>
      <c r="T811" s="229">
        <f>S811*H811</f>
        <v>0</v>
      </c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R811" s="230" t="s">
        <v>227</v>
      </c>
      <c r="AT811" s="230" t="s">
        <v>148</v>
      </c>
      <c r="AU811" s="230" t="s">
        <v>85</v>
      </c>
      <c r="AY811" s="16" t="s">
        <v>146</v>
      </c>
      <c r="BE811" s="231">
        <f>IF(N811="základní",J811,0)</f>
        <v>0</v>
      </c>
      <c r="BF811" s="231">
        <f>IF(N811="snížená",J811,0)</f>
        <v>0</v>
      </c>
      <c r="BG811" s="231">
        <f>IF(N811="zákl. přenesená",J811,0)</f>
        <v>0</v>
      </c>
      <c r="BH811" s="231">
        <f>IF(N811="sníž. přenesená",J811,0)</f>
        <v>0</v>
      </c>
      <c r="BI811" s="231">
        <f>IF(N811="nulová",J811,0)</f>
        <v>0</v>
      </c>
      <c r="BJ811" s="16" t="s">
        <v>83</v>
      </c>
      <c r="BK811" s="231">
        <f>ROUND(I811*H811,2)</f>
        <v>0</v>
      </c>
      <c r="BL811" s="16" t="s">
        <v>227</v>
      </c>
      <c r="BM811" s="230" t="s">
        <v>1812</v>
      </c>
    </row>
    <row r="812" s="2" customFormat="1" ht="33" customHeight="1">
      <c r="A812" s="37"/>
      <c r="B812" s="38"/>
      <c r="C812" s="244" t="s">
        <v>1813</v>
      </c>
      <c r="D812" s="244" t="s">
        <v>196</v>
      </c>
      <c r="E812" s="245" t="s">
        <v>1814</v>
      </c>
      <c r="F812" s="246" t="s">
        <v>1815</v>
      </c>
      <c r="G812" s="247" t="s">
        <v>1</v>
      </c>
      <c r="H812" s="248">
        <v>3</v>
      </c>
      <c r="I812" s="249"/>
      <c r="J812" s="250">
        <f>ROUND(I812*H812,2)</f>
        <v>0</v>
      </c>
      <c r="K812" s="251"/>
      <c r="L812" s="252"/>
      <c r="M812" s="253" t="s">
        <v>1</v>
      </c>
      <c r="N812" s="254" t="s">
        <v>40</v>
      </c>
      <c r="O812" s="90"/>
      <c r="P812" s="228">
        <f>O812*H812</f>
        <v>0</v>
      </c>
      <c r="Q812" s="228">
        <v>0.0080000000000000002</v>
      </c>
      <c r="R812" s="228">
        <f>Q812*H812</f>
        <v>0.024</v>
      </c>
      <c r="S812" s="228">
        <v>0</v>
      </c>
      <c r="T812" s="229">
        <f>S812*H812</f>
        <v>0</v>
      </c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R812" s="230" t="s">
        <v>313</v>
      </c>
      <c r="AT812" s="230" t="s">
        <v>196</v>
      </c>
      <c r="AU812" s="230" t="s">
        <v>85</v>
      </c>
      <c r="AY812" s="16" t="s">
        <v>146</v>
      </c>
      <c r="BE812" s="231">
        <f>IF(N812="základní",J812,0)</f>
        <v>0</v>
      </c>
      <c r="BF812" s="231">
        <f>IF(N812="snížená",J812,0)</f>
        <v>0</v>
      </c>
      <c r="BG812" s="231">
        <f>IF(N812="zákl. přenesená",J812,0)</f>
        <v>0</v>
      </c>
      <c r="BH812" s="231">
        <f>IF(N812="sníž. přenesená",J812,0)</f>
        <v>0</v>
      </c>
      <c r="BI812" s="231">
        <f>IF(N812="nulová",J812,0)</f>
        <v>0</v>
      </c>
      <c r="BJ812" s="16" t="s">
        <v>83</v>
      </c>
      <c r="BK812" s="231">
        <f>ROUND(I812*H812,2)</f>
        <v>0</v>
      </c>
      <c r="BL812" s="16" t="s">
        <v>227</v>
      </c>
      <c r="BM812" s="230" t="s">
        <v>1816</v>
      </c>
    </row>
    <row r="813" s="2" customFormat="1" ht="33" customHeight="1">
      <c r="A813" s="37"/>
      <c r="B813" s="38"/>
      <c r="C813" s="244" t="s">
        <v>1817</v>
      </c>
      <c r="D813" s="244" t="s">
        <v>196</v>
      </c>
      <c r="E813" s="245" t="s">
        <v>1818</v>
      </c>
      <c r="F813" s="246" t="s">
        <v>1819</v>
      </c>
      <c r="G813" s="247" t="s">
        <v>1</v>
      </c>
      <c r="H813" s="248">
        <v>2</v>
      </c>
      <c r="I813" s="249"/>
      <c r="J813" s="250">
        <f>ROUND(I813*H813,2)</f>
        <v>0</v>
      </c>
      <c r="K813" s="251"/>
      <c r="L813" s="252"/>
      <c r="M813" s="253" t="s">
        <v>1</v>
      </c>
      <c r="N813" s="254" t="s">
        <v>40</v>
      </c>
      <c r="O813" s="90"/>
      <c r="P813" s="228">
        <f>O813*H813</f>
        <v>0</v>
      </c>
      <c r="Q813" s="228">
        <v>0</v>
      </c>
      <c r="R813" s="228">
        <f>Q813*H813</f>
        <v>0</v>
      </c>
      <c r="S813" s="228">
        <v>0</v>
      </c>
      <c r="T813" s="229">
        <f>S813*H813</f>
        <v>0</v>
      </c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R813" s="230" t="s">
        <v>313</v>
      </c>
      <c r="AT813" s="230" t="s">
        <v>196</v>
      </c>
      <c r="AU813" s="230" t="s">
        <v>85</v>
      </c>
      <c r="AY813" s="16" t="s">
        <v>146</v>
      </c>
      <c r="BE813" s="231">
        <f>IF(N813="základní",J813,0)</f>
        <v>0</v>
      </c>
      <c r="BF813" s="231">
        <f>IF(N813="snížená",J813,0)</f>
        <v>0</v>
      </c>
      <c r="BG813" s="231">
        <f>IF(N813="zákl. přenesená",J813,0)</f>
        <v>0</v>
      </c>
      <c r="BH813" s="231">
        <f>IF(N813="sníž. přenesená",J813,0)</f>
        <v>0</v>
      </c>
      <c r="BI813" s="231">
        <f>IF(N813="nulová",J813,0)</f>
        <v>0</v>
      </c>
      <c r="BJ813" s="16" t="s">
        <v>83</v>
      </c>
      <c r="BK813" s="231">
        <f>ROUND(I813*H813,2)</f>
        <v>0</v>
      </c>
      <c r="BL813" s="16" t="s">
        <v>227</v>
      </c>
      <c r="BM813" s="230" t="s">
        <v>1820</v>
      </c>
    </row>
    <row r="814" s="2" customFormat="1" ht="33" customHeight="1">
      <c r="A814" s="37"/>
      <c r="B814" s="38"/>
      <c r="C814" s="218" t="s">
        <v>1821</v>
      </c>
      <c r="D814" s="218" t="s">
        <v>148</v>
      </c>
      <c r="E814" s="219" t="s">
        <v>1822</v>
      </c>
      <c r="F814" s="220" t="s">
        <v>1823</v>
      </c>
      <c r="G814" s="221" t="s">
        <v>340</v>
      </c>
      <c r="H814" s="222">
        <v>1</v>
      </c>
      <c r="I814" s="223"/>
      <c r="J814" s="224">
        <f>ROUND(I814*H814,2)</f>
        <v>0</v>
      </c>
      <c r="K814" s="225"/>
      <c r="L814" s="43"/>
      <c r="M814" s="226" t="s">
        <v>1</v>
      </c>
      <c r="N814" s="227" t="s">
        <v>40</v>
      </c>
      <c r="O814" s="90"/>
      <c r="P814" s="228">
        <f>O814*H814</f>
        <v>0</v>
      </c>
      <c r="Q814" s="228">
        <v>0</v>
      </c>
      <c r="R814" s="228">
        <f>Q814*H814</f>
        <v>0</v>
      </c>
      <c r="S814" s="228">
        <v>0</v>
      </c>
      <c r="T814" s="229">
        <f>S814*H814</f>
        <v>0</v>
      </c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R814" s="230" t="s">
        <v>227</v>
      </c>
      <c r="AT814" s="230" t="s">
        <v>148</v>
      </c>
      <c r="AU814" s="230" t="s">
        <v>85</v>
      </c>
      <c r="AY814" s="16" t="s">
        <v>146</v>
      </c>
      <c r="BE814" s="231">
        <f>IF(N814="základní",J814,0)</f>
        <v>0</v>
      </c>
      <c r="BF814" s="231">
        <f>IF(N814="snížená",J814,0)</f>
        <v>0</v>
      </c>
      <c r="BG814" s="231">
        <f>IF(N814="zákl. přenesená",J814,0)</f>
        <v>0</v>
      </c>
      <c r="BH814" s="231">
        <f>IF(N814="sníž. přenesená",J814,0)</f>
        <v>0</v>
      </c>
      <c r="BI814" s="231">
        <f>IF(N814="nulová",J814,0)</f>
        <v>0</v>
      </c>
      <c r="BJ814" s="16" t="s">
        <v>83</v>
      </c>
      <c r="BK814" s="231">
        <f>ROUND(I814*H814,2)</f>
        <v>0</v>
      </c>
      <c r="BL814" s="16" t="s">
        <v>227</v>
      </c>
      <c r="BM814" s="230" t="s">
        <v>1824</v>
      </c>
    </row>
    <row r="815" s="2" customFormat="1" ht="16.5" customHeight="1">
      <c r="A815" s="37"/>
      <c r="B815" s="38"/>
      <c r="C815" s="244" t="s">
        <v>1825</v>
      </c>
      <c r="D815" s="244" t="s">
        <v>196</v>
      </c>
      <c r="E815" s="245" t="s">
        <v>1826</v>
      </c>
      <c r="F815" s="246" t="s">
        <v>1827</v>
      </c>
      <c r="G815" s="247" t="s">
        <v>340</v>
      </c>
      <c r="H815" s="248">
        <v>1</v>
      </c>
      <c r="I815" s="249"/>
      <c r="J815" s="250">
        <f>ROUND(I815*H815,2)</f>
        <v>0</v>
      </c>
      <c r="K815" s="251"/>
      <c r="L815" s="252"/>
      <c r="M815" s="253" t="s">
        <v>1</v>
      </c>
      <c r="N815" s="254" t="s">
        <v>40</v>
      </c>
      <c r="O815" s="90"/>
      <c r="P815" s="228">
        <f>O815*H815</f>
        <v>0</v>
      </c>
      <c r="Q815" s="228">
        <v>0.059999999999999998</v>
      </c>
      <c r="R815" s="228">
        <f>Q815*H815</f>
        <v>0.059999999999999998</v>
      </c>
      <c r="S815" s="228">
        <v>0</v>
      </c>
      <c r="T815" s="229">
        <f>S815*H815</f>
        <v>0</v>
      </c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R815" s="230" t="s">
        <v>313</v>
      </c>
      <c r="AT815" s="230" t="s">
        <v>196</v>
      </c>
      <c r="AU815" s="230" t="s">
        <v>85</v>
      </c>
      <c r="AY815" s="16" t="s">
        <v>146</v>
      </c>
      <c r="BE815" s="231">
        <f>IF(N815="základní",J815,0)</f>
        <v>0</v>
      </c>
      <c r="BF815" s="231">
        <f>IF(N815="snížená",J815,0)</f>
        <v>0</v>
      </c>
      <c r="BG815" s="231">
        <f>IF(N815="zákl. přenesená",J815,0)</f>
        <v>0</v>
      </c>
      <c r="BH815" s="231">
        <f>IF(N815="sníž. přenesená",J815,0)</f>
        <v>0</v>
      </c>
      <c r="BI815" s="231">
        <f>IF(N815="nulová",J815,0)</f>
        <v>0</v>
      </c>
      <c r="BJ815" s="16" t="s">
        <v>83</v>
      </c>
      <c r="BK815" s="231">
        <f>ROUND(I815*H815,2)</f>
        <v>0</v>
      </c>
      <c r="BL815" s="16" t="s">
        <v>227</v>
      </c>
      <c r="BM815" s="230" t="s">
        <v>1828</v>
      </c>
    </row>
    <row r="816" s="2" customFormat="1" ht="49.05" customHeight="1">
      <c r="A816" s="37"/>
      <c r="B816" s="38"/>
      <c r="C816" s="218" t="s">
        <v>1829</v>
      </c>
      <c r="D816" s="218" t="s">
        <v>148</v>
      </c>
      <c r="E816" s="219" t="s">
        <v>1830</v>
      </c>
      <c r="F816" s="220" t="s">
        <v>1831</v>
      </c>
      <c r="G816" s="221" t="s">
        <v>1832</v>
      </c>
      <c r="H816" s="222">
        <v>1</v>
      </c>
      <c r="I816" s="223"/>
      <c r="J816" s="224">
        <f>ROUND(I816*H816,2)</f>
        <v>0</v>
      </c>
      <c r="K816" s="225"/>
      <c r="L816" s="43"/>
      <c r="M816" s="226" t="s">
        <v>1</v>
      </c>
      <c r="N816" s="227" t="s">
        <v>40</v>
      </c>
      <c r="O816" s="90"/>
      <c r="P816" s="228">
        <f>O816*H816</f>
        <v>0</v>
      </c>
      <c r="Q816" s="228">
        <v>0.02283</v>
      </c>
      <c r="R816" s="228">
        <f>Q816*H816</f>
        <v>0.02283</v>
      </c>
      <c r="S816" s="228">
        <v>0</v>
      </c>
      <c r="T816" s="229">
        <f>S816*H816</f>
        <v>0</v>
      </c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R816" s="230" t="s">
        <v>152</v>
      </c>
      <c r="AT816" s="230" t="s">
        <v>148</v>
      </c>
      <c r="AU816" s="230" t="s">
        <v>85</v>
      </c>
      <c r="AY816" s="16" t="s">
        <v>146</v>
      </c>
      <c r="BE816" s="231">
        <f>IF(N816="základní",J816,0)</f>
        <v>0</v>
      </c>
      <c r="BF816" s="231">
        <f>IF(N816="snížená",J816,0)</f>
        <v>0</v>
      </c>
      <c r="BG816" s="231">
        <f>IF(N816="zákl. přenesená",J816,0)</f>
        <v>0</v>
      </c>
      <c r="BH816" s="231">
        <f>IF(N816="sníž. přenesená",J816,0)</f>
        <v>0</v>
      </c>
      <c r="BI816" s="231">
        <f>IF(N816="nulová",J816,0)</f>
        <v>0</v>
      </c>
      <c r="BJ816" s="16" t="s">
        <v>83</v>
      </c>
      <c r="BK816" s="231">
        <f>ROUND(I816*H816,2)</f>
        <v>0</v>
      </c>
      <c r="BL816" s="16" t="s">
        <v>152</v>
      </c>
      <c r="BM816" s="230" t="s">
        <v>1833</v>
      </c>
    </row>
    <row r="817" s="2" customFormat="1" ht="49.05" customHeight="1">
      <c r="A817" s="37"/>
      <c r="B817" s="38"/>
      <c r="C817" s="218" t="s">
        <v>1834</v>
      </c>
      <c r="D817" s="218" t="s">
        <v>148</v>
      </c>
      <c r="E817" s="219" t="s">
        <v>1835</v>
      </c>
      <c r="F817" s="220" t="s">
        <v>1836</v>
      </c>
      <c r="G817" s="221" t="s">
        <v>184</v>
      </c>
      <c r="H817" s="222">
        <v>0.084000000000000005</v>
      </c>
      <c r="I817" s="223"/>
      <c r="J817" s="224">
        <f>ROUND(I817*H817,2)</f>
        <v>0</v>
      </c>
      <c r="K817" s="225"/>
      <c r="L817" s="43"/>
      <c r="M817" s="269" t="s">
        <v>1</v>
      </c>
      <c r="N817" s="270" t="s">
        <v>40</v>
      </c>
      <c r="O817" s="271"/>
      <c r="P817" s="272">
        <f>O817*H817</f>
        <v>0</v>
      </c>
      <c r="Q817" s="272">
        <v>0</v>
      </c>
      <c r="R817" s="272">
        <f>Q817*H817</f>
        <v>0</v>
      </c>
      <c r="S817" s="272">
        <v>0</v>
      </c>
      <c r="T817" s="273">
        <f>S817*H817</f>
        <v>0</v>
      </c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R817" s="230" t="s">
        <v>227</v>
      </c>
      <c r="AT817" s="230" t="s">
        <v>148</v>
      </c>
      <c r="AU817" s="230" t="s">
        <v>85</v>
      </c>
      <c r="AY817" s="16" t="s">
        <v>146</v>
      </c>
      <c r="BE817" s="231">
        <f>IF(N817="základní",J817,0)</f>
        <v>0</v>
      </c>
      <c r="BF817" s="231">
        <f>IF(N817="snížená",J817,0)</f>
        <v>0</v>
      </c>
      <c r="BG817" s="231">
        <f>IF(N817="zákl. přenesená",J817,0)</f>
        <v>0</v>
      </c>
      <c r="BH817" s="231">
        <f>IF(N817="sníž. přenesená",J817,0)</f>
        <v>0</v>
      </c>
      <c r="BI817" s="231">
        <f>IF(N817="nulová",J817,0)</f>
        <v>0</v>
      </c>
      <c r="BJ817" s="16" t="s">
        <v>83</v>
      </c>
      <c r="BK817" s="231">
        <f>ROUND(I817*H817,2)</f>
        <v>0</v>
      </c>
      <c r="BL817" s="16" t="s">
        <v>227</v>
      </c>
      <c r="BM817" s="230" t="s">
        <v>1837</v>
      </c>
    </row>
    <row r="818" s="2" customFormat="1" ht="6.96" customHeight="1">
      <c r="A818" s="37"/>
      <c r="B818" s="65"/>
      <c r="C818" s="66"/>
      <c r="D818" s="66"/>
      <c r="E818" s="66"/>
      <c r="F818" s="66"/>
      <c r="G818" s="66"/>
      <c r="H818" s="66"/>
      <c r="I818" s="66"/>
      <c r="J818" s="66"/>
      <c r="K818" s="66"/>
      <c r="L818" s="43"/>
      <c r="M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</row>
  </sheetData>
  <sheetProtection sheet="1" autoFilter="0" formatColumns="0" formatRows="0" objects="1" scenarios="1" spinCount="100000" saltValue="/8YahfEn0ym96CdVz5jq8vUrS44phH97klLgm6+Mf97PWOW9lS2xMjkmPUENdeh/YhDxRQZiuxIQWqt8A0mqqw==" hashValue="BdD6mwpL1uCduODMO71it1GdoEDa5J2/TjtmuL7B/lCJnpLQkxgYIrP29KFtl1yfzlpiedQvNfNVAqEwiteLfw==" algorithmName="SHA-512" password="CC35"/>
  <autoFilter ref="C143:K817"/>
  <mergeCells count="9">
    <mergeCell ref="E7:H7"/>
    <mergeCell ref="E9:H9"/>
    <mergeCell ref="E18:H18"/>
    <mergeCell ref="E27:H27"/>
    <mergeCell ref="E85:H85"/>
    <mergeCell ref="E87:H87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95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Novostavba objektu střelnice Myslivna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1838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30. 11. 2024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ROUND(J132,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ROUND((SUM(BE132:BE304)),  2)</f>
        <v>0</v>
      </c>
      <c r="G33" s="37"/>
      <c r="H33" s="37"/>
      <c r="I33" s="154">
        <v>0.20999999999999999</v>
      </c>
      <c r="J33" s="153">
        <f>ROUND(((SUM(BE132:BE304))*I33),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ROUND((SUM(BF132:BF304)),  2)</f>
        <v>0</v>
      </c>
      <c r="G34" s="37"/>
      <c r="H34" s="37"/>
      <c r="I34" s="154">
        <v>0.12</v>
      </c>
      <c r="J34" s="153">
        <f>ROUND(((SUM(BF132:BF304))*I34),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ROUND((SUM(BG132:BG304)),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ROUND((SUM(BH132:BH304)),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ROUND((SUM(BI132:BI304)),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Novostavba objektu střelnice Myslivna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ZTI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Cheb</v>
      </c>
      <c r="G89" s="39"/>
      <c r="H89" s="39"/>
      <c r="I89" s="31" t="s">
        <v>22</v>
      </c>
      <c r="J89" s="78" t="str">
        <f>IF(J12="","",J12)</f>
        <v>30. 11. 2024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>Martin Řehák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99</v>
      </c>
      <c r="D94" s="175"/>
      <c r="E94" s="175"/>
      <c r="F94" s="175"/>
      <c r="G94" s="175"/>
      <c r="H94" s="175"/>
      <c r="I94" s="175"/>
      <c r="J94" s="176" t="s">
        <v>100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101</v>
      </c>
      <c r="D96" s="39"/>
      <c r="E96" s="39"/>
      <c r="F96" s="39"/>
      <c r="G96" s="39"/>
      <c r="H96" s="39"/>
      <c r="I96" s="39"/>
      <c r="J96" s="109">
        <f>J132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8"/>
      <c r="C97" s="179"/>
      <c r="D97" s="180" t="s">
        <v>103</v>
      </c>
      <c r="E97" s="181"/>
      <c r="F97" s="181"/>
      <c r="G97" s="181"/>
      <c r="H97" s="181"/>
      <c r="I97" s="181"/>
      <c r="J97" s="182">
        <f>J133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104</v>
      </c>
      <c r="E98" s="187"/>
      <c r="F98" s="187"/>
      <c r="G98" s="187"/>
      <c r="H98" s="187"/>
      <c r="I98" s="187"/>
      <c r="J98" s="188">
        <f>J134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105</v>
      </c>
      <c r="E99" s="187"/>
      <c r="F99" s="187"/>
      <c r="G99" s="187"/>
      <c r="H99" s="187"/>
      <c r="I99" s="187"/>
      <c r="J99" s="188">
        <f>J173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106</v>
      </c>
      <c r="E100" s="187"/>
      <c r="F100" s="187"/>
      <c r="G100" s="187"/>
      <c r="H100" s="187"/>
      <c r="I100" s="187"/>
      <c r="J100" s="188">
        <f>J182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107</v>
      </c>
      <c r="E101" s="187"/>
      <c r="F101" s="187"/>
      <c r="G101" s="187"/>
      <c r="H101" s="187"/>
      <c r="I101" s="187"/>
      <c r="J101" s="188">
        <f>J187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1839</v>
      </c>
      <c r="E102" s="187"/>
      <c r="F102" s="187"/>
      <c r="G102" s="187"/>
      <c r="H102" s="187"/>
      <c r="I102" s="187"/>
      <c r="J102" s="188">
        <f>J193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111</v>
      </c>
      <c r="E103" s="187"/>
      <c r="F103" s="187"/>
      <c r="G103" s="187"/>
      <c r="H103" s="187"/>
      <c r="I103" s="187"/>
      <c r="J103" s="188">
        <f>J218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112</v>
      </c>
      <c r="E104" s="181"/>
      <c r="F104" s="181"/>
      <c r="G104" s="181"/>
      <c r="H104" s="181"/>
      <c r="I104" s="181"/>
      <c r="J104" s="182">
        <f>J222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1840</v>
      </c>
      <c r="E105" s="187"/>
      <c r="F105" s="187"/>
      <c r="G105" s="187"/>
      <c r="H105" s="187"/>
      <c r="I105" s="187"/>
      <c r="J105" s="188">
        <f>J223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1841</v>
      </c>
      <c r="E106" s="187"/>
      <c r="F106" s="187"/>
      <c r="G106" s="187"/>
      <c r="H106" s="187"/>
      <c r="I106" s="187"/>
      <c r="J106" s="188">
        <f>J249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1842</v>
      </c>
      <c r="E107" s="187"/>
      <c r="F107" s="187"/>
      <c r="G107" s="187"/>
      <c r="H107" s="187"/>
      <c r="I107" s="187"/>
      <c r="J107" s="188">
        <f>J273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1843</v>
      </c>
      <c r="E108" s="187"/>
      <c r="F108" s="187"/>
      <c r="G108" s="187"/>
      <c r="H108" s="187"/>
      <c r="I108" s="187"/>
      <c r="J108" s="188">
        <f>J277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1844</v>
      </c>
      <c r="E109" s="187"/>
      <c r="F109" s="187"/>
      <c r="G109" s="187"/>
      <c r="H109" s="187"/>
      <c r="I109" s="187"/>
      <c r="J109" s="188">
        <f>J290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1845</v>
      </c>
      <c r="E110" s="187"/>
      <c r="F110" s="187"/>
      <c r="G110" s="187"/>
      <c r="H110" s="187"/>
      <c r="I110" s="187"/>
      <c r="J110" s="188">
        <f>J293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1846</v>
      </c>
      <c r="E111" s="181"/>
      <c r="F111" s="181"/>
      <c r="G111" s="181"/>
      <c r="H111" s="181"/>
      <c r="I111" s="181"/>
      <c r="J111" s="182">
        <f>J299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4"/>
      <c r="C112" s="185"/>
      <c r="D112" s="186" t="s">
        <v>1847</v>
      </c>
      <c r="E112" s="187"/>
      <c r="F112" s="187"/>
      <c r="G112" s="187"/>
      <c r="H112" s="187"/>
      <c r="I112" s="187"/>
      <c r="J112" s="188">
        <f>J300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2" t="s">
        <v>131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16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173" t="str">
        <f>E7</f>
        <v>Novostavba objektu střelnice Myslivna</v>
      </c>
      <c r="F122" s="31"/>
      <c r="G122" s="31"/>
      <c r="H122" s="31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96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E9</f>
        <v>02 - ZTI</v>
      </c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F12</f>
        <v>Cheb</v>
      </c>
      <c r="G126" s="39"/>
      <c r="H126" s="39"/>
      <c r="I126" s="31" t="s">
        <v>22</v>
      </c>
      <c r="J126" s="78" t="str">
        <f>IF(J12="","",J12)</f>
        <v>30. 11. 2024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E15</f>
        <v xml:space="preserve"> </v>
      </c>
      <c r="G128" s="39"/>
      <c r="H128" s="39"/>
      <c r="I128" s="31" t="s">
        <v>30</v>
      </c>
      <c r="J128" s="35" t="str">
        <f>E21</f>
        <v>Martin Řehák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28</v>
      </c>
      <c r="D129" s="39"/>
      <c r="E129" s="39"/>
      <c r="F129" s="26" t="str">
        <f>IF(E18="","",E18)</f>
        <v>Vyplň údaj</v>
      </c>
      <c r="G129" s="39"/>
      <c r="H129" s="39"/>
      <c r="I129" s="31" t="s">
        <v>32</v>
      </c>
      <c r="J129" s="35" t="str">
        <f>E24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190"/>
      <c r="B131" s="191"/>
      <c r="C131" s="192" t="s">
        <v>132</v>
      </c>
      <c r="D131" s="193" t="s">
        <v>60</v>
      </c>
      <c r="E131" s="193" t="s">
        <v>56</v>
      </c>
      <c r="F131" s="193" t="s">
        <v>57</v>
      </c>
      <c r="G131" s="193" t="s">
        <v>133</v>
      </c>
      <c r="H131" s="193" t="s">
        <v>134</v>
      </c>
      <c r="I131" s="193" t="s">
        <v>135</v>
      </c>
      <c r="J131" s="194" t="s">
        <v>100</v>
      </c>
      <c r="K131" s="195" t="s">
        <v>136</v>
      </c>
      <c r="L131" s="196"/>
      <c r="M131" s="99" t="s">
        <v>1</v>
      </c>
      <c r="N131" s="100" t="s">
        <v>39</v>
      </c>
      <c r="O131" s="100" t="s">
        <v>137</v>
      </c>
      <c r="P131" s="100" t="s">
        <v>138</v>
      </c>
      <c r="Q131" s="100" t="s">
        <v>139</v>
      </c>
      <c r="R131" s="100" t="s">
        <v>140</v>
      </c>
      <c r="S131" s="100" t="s">
        <v>141</v>
      </c>
      <c r="T131" s="101" t="s">
        <v>142</v>
      </c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</row>
    <row r="132" s="2" customFormat="1" ht="22.8" customHeight="1">
      <c r="A132" s="37"/>
      <c r="B132" s="38"/>
      <c r="C132" s="106" t="s">
        <v>143</v>
      </c>
      <c r="D132" s="39"/>
      <c r="E132" s="39"/>
      <c r="F132" s="39"/>
      <c r="G132" s="39"/>
      <c r="H132" s="39"/>
      <c r="I132" s="39"/>
      <c r="J132" s="197">
        <f>BK132</f>
        <v>0</v>
      </c>
      <c r="K132" s="39"/>
      <c r="L132" s="43"/>
      <c r="M132" s="102"/>
      <c r="N132" s="198"/>
      <c r="O132" s="103"/>
      <c r="P132" s="199">
        <f>P133+P222+P299</f>
        <v>0</v>
      </c>
      <c r="Q132" s="103"/>
      <c r="R132" s="199">
        <f>R133+R222+R299</f>
        <v>84.313514018099994</v>
      </c>
      <c r="S132" s="103"/>
      <c r="T132" s="200">
        <f>T133+T222+T299</f>
        <v>0.080000000000000002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74</v>
      </c>
      <c r="AU132" s="16" t="s">
        <v>102</v>
      </c>
      <c r="BK132" s="201">
        <f>BK133+BK222+BK299</f>
        <v>0</v>
      </c>
    </row>
    <row r="133" s="12" customFormat="1" ht="25.92" customHeight="1">
      <c r="A133" s="12"/>
      <c r="B133" s="202"/>
      <c r="C133" s="203"/>
      <c r="D133" s="204" t="s">
        <v>74</v>
      </c>
      <c r="E133" s="205" t="s">
        <v>144</v>
      </c>
      <c r="F133" s="205" t="s">
        <v>145</v>
      </c>
      <c r="G133" s="203"/>
      <c r="H133" s="203"/>
      <c r="I133" s="206"/>
      <c r="J133" s="207">
        <f>BK133</f>
        <v>0</v>
      </c>
      <c r="K133" s="203"/>
      <c r="L133" s="208"/>
      <c r="M133" s="209"/>
      <c r="N133" s="210"/>
      <c r="O133" s="210"/>
      <c r="P133" s="211">
        <f>P134+P173+P182+P187+P193+P218</f>
        <v>0</v>
      </c>
      <c r="Q133" s="210"/>
      <c r="R133" s="211">
        <f>R134+R173+R182+R187+R193+R218</f>
        <v>83.921370799999991</v>
      </c>
      <c r="S133" s="210"/>
      <c r="T133" s="212">
        <f>T134+T173+T182+T187+T193+T218</f>
        <v>0.080000000000000002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83</v>
      </c>
      <c r="AT133" s="214" t="s">
        <v>74</v>
      </c>
      <c r="AU133" s="214" t="s">
        <v>75</v>
      </c>
      <c r="AY133" s="213" t="s">
        <v>146</v>
      </c>
      <c r="BK133" s="215">
        <f>BK134+BK173+BK182+BK187+BK193+BK218</f>
        <v>0</v>
      </c>
    </row>
    <row r="134" s="12" customFormat="1" ht="22.8" customHeight="1">
      <c r="A134" s="12"/>
      <c r="B134" s="202"/>
      <c r="C134" s="203"/>
      <c r="D134" s="204" t="s">
        <v>74</v>
      </c>
      <c r="E134" s="216" t="s">
        <v>83</v>
      </c>
      <c r="F134" s="216" t="s">
        <v>147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SUM(P135:P172)</f>
        <v>0</v>
      </c>
      <c r="Q134" s="210"/>
      <c r="R134" s="211">
        <f>SUM(R135:R172)</f>
        <v>44.659999999999997</v>
      </c>
      <c r="S134" s="210"/>
      <c r="T134" s="212">
        <f>SUM(T135:T172)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83</v>
      </c>
      <c r="AT134" s="214" t="s">
        <v>74</v>
      </c>
      <c r="AU134" s="214" t="s">
        <v>83</v>
      </c>
      <c r="AY134" s="213" t="s">
        <v>146</v>
      </c>
      <c r="BK134" s="215">
        <f>SUM(BK135:BK172)</f>
        <v>0</v>
      </c>
    </row>
    <row r="135" s="2" customFormat="1" ht="44.25" customHeight="1">
      <c r="A135" s="37"/>
      <c r="B135" s="38"/>
      <c r="C135" s="218" t="s">
        <v>83</v>
      </c>
      <c r="D135" s="218" t="s">
        <v>148</v>
      </c>
      <c r="E135" s="219" t="s">
        <v>1848</v>
      </c>
      <c r="F135" s="220" t="s">
        <v>1849</v>
      </c>
      <c r="G135" s="221" t="s">
        <v>159</v>
      </c>
      <c r="H135" s="222">
        <v>78.400000000000006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40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152</v>
      </c>
      <c r="AT135" s="230" t="s">
        <v>148</v>
      </c>
      <c r="AU135" s="230" t="s">
        <v>85</v>
      </c>
      <c r="AY135" s="16" t="s">
        <v>146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83</v>
      </c>
      <c r="BK135" s="231">
        <f>ROUND(I135*H135,2)</f>
        <v>0</v>
      </c>
      <c r="BL135" s="16" t="s">
        <v>152</v>
      </c>
      <c r="BM135" s="230" t="s">
        <v>1850</v>
      </c>
    </row>
    <row r="136" s="13" customFormat="1">
      <c r="A136" s="13"/>
      <c r="B136" s="232"/>
      <c r="C136" s="233"/>
      <c r="D136" s="234" t="s">
        <v>154</v>
      </c>
      <c r="E136" s="235" t="s">
        <v>1</v>
      </c>
      <c r="F136" s="236" t="s">
        <v>1851</v>
      </c>
      <c r="G136" s="233"/>
      <c r="H136" s="237">
        <v>59.147999999999996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154</v>
      </c>
      <c r="AU136" s="243" t="s">
        <v>85</v>
      </c>
      <c r="AV136" s="13" t="s">
        <v>85</v>
      </c>
      <c r="AW136" s="13" t="s">
        <v>156</v>
      </c>
      <c r="AX136" s="13" t="s">
        <v>75</v>
      </c>
      <c r="AY136" s="243" t="s">
        <v>146</v>
      </c>
    </row>
    <row r="137" s="13" customFormat="1">
      <c r="A137" s="13"/>
      <c r="B137" s="232"/>
      <c r="C137" s="233"/>
      <c r="D137" s="234" t="s">
        <v>154</v>
      </c>
      <c r="E137" s="235" t="s">
        <v>1</v>
      </c>
      <c r="F137" s="236" t="s">
        <v>1852</v>
      </c>
      <c r="G137" s="233"/>
      <c r="H137" s="237">
        <v>78.400000000000006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154</v>
      </c>
      <c r="AU137" s="243" t="s">
        <v>85</v>
      </c>
      <c r="AV137" s="13" t="s">
        <v>85</v>
      </c>
      <c r="AW137" s="13" t="s">
        <v>156</v>
      </c>
      <c r="AX137" s="13" t="s">
        <v>83</v>
      </c>
      <c r="AY137" s="243" t="s">
        <v>146</v>
      </c>
    </row>
    <row r="138" s="2" customFormat="1" ht="44.25" customHeight="1">
      <c r="A138" s="37"/>
      <c r="B138" s="38"/>
      <c r="C138" s="218" t="s">
        <v>85</v>
      </c>
      <c r="D138" s="218" t="s">
        <v>148</v>
      </c>
      <c r="E138" s="219" t="s">
        <v>1853</v>
      </c>
      <c r="F138" s="220" t="s">
        <v>1854</v>
      </c>
      <c r="G138" s="221" t="s">
        <v>159</v>
      </c>
      <c r="H138" s="222">
        <v>51.960000000000001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40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152</v>
      </c>
      <c r="AT138" s="230" t="s">
        <v>148</v>
      </c>
      <c r="AU138" s="230" t="s">
        <v>85</v>
      </c>
      <c r="AY138" s="16" t="s">
        <v>146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83</v>
      </c>
      <c r="BK138" s="231">
        <f>ROUND(I138*H138,2)</f>
        <v>0</v>
      </c>
      <c r="BL138" s="16" t="s">
        <v>152</v>
      </c>
      <c r="BM138" s="230" t="s">
        <v>1855</v>
      </c>
    </row>
    <row r="139" s="14" customFormat="1">
      <c r="A139" s="14"/>
      <c r="B139" s="255"/>
      <c r="C139" s="256"/>
      <c r="D139" s="234" t="s">
        <v>154</v>
      </c>
      <c r="E139" s="257" t="s">
        <v>1</v>
      </c>
      <c r="F139" s="258" t="s">
        <v>1856</v>
      </c>
      <c r="G139" s="256"/>
      <c r="H139" s="257" t="s">
        <v>1</v>
      </c>
      <c r="I139" s="259"/>
      <c r="J139" s="256"/>
      <c r="K139" s="256"/>
      <c r="L139" s="260"/>
      <c r="M139" s="261"/>
      <c r="N139" s="262"/>
      <c r="O139" s="262"/>
      <c r="P139" s="262"/>
      <c r="Q139" s="262"/>
      <c r="R139" s="262"/>
      <c r="S139" s="262"/>
      <c r="T139" s="26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4" t="s">
        <v>154</v>
      </c>
      <c r="AU139" s="264" t="s">
        <v>85</v>
      </c>
      <c r="AV139" s="14" t="s">
        <v>83</v>
      </c>
      <c r="AW139" s="14" t="s">
        <v>156</v>
      </c>
      <c r="AX139" s="14" t="s">
        <v>75</v>
      </c>
      <c r="AY139" s="264" t="s">
        <v>146</v>
      </c>
    </row>
    <row r="140" s="13" customFormat="1">
      <c r="A140" s="13"/>
      <c r="B140" s="232"/>
      <c r="C140" s="233"/>
      <c r="D140" s="234" t="s">
        <v>154</v>
      </c>
      <c r="E140" s="235" t="s">
        <v>1</v>
      </c>
      <c r="F140" s="236" t="s">
        <v>1857</v>
      </c>
      <c r="G140" s="233"/>
      <c r="H140" s="237">
        <v>9.8699999999999992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154</v>
      </c>
      <c r="AU140" s="243" t="s">
        <v>85</v>
      </c>
      <c r="AV140" s="13" t="s">
        <v>85</v>
      </c>
      <c r="AW140" s="13" t="s">
        <v>156</v>
      </c>
      <c r="AX140" s="13" t="s">
        <v>75</v>
      </c>
      <c r="AY140" s="243" t="s">
        <v>146</v>
      </c>
    </row>
    <row r="141" s="13" customFormat="1">
      <c r="A141" s="13"/>
      <c r="B141" s="232"/>
      <c r="C141" s="233"/>
      <c r="D141" s="234" t="s">
        <v>154</v>
      </c>
      <c r="E141" s="235" t="s">
        <v>1</v>
      </c>
      <c r="F141" s="236" t="s">
        <v>1858</v>
      </c>
      <c r="G141" s="233"/>
      <c r="H141" s="237">
        <v>2.0939999999999999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154</v>
      </c>
      <c r="AU141" s="243" t="s">
        <v>85</v>
      </c>
      <c r="AV141" s="13" t="s">
        <v>85</v>
      </c>
      <c r="AW141" s="13" t="s">
        <v>156</v>
      </c>
      <c r="AX141" s="13" t="s">
        <v>75</v>
      </c>
      <c r="AY141" s="243" t="s">
        <v>146</v>
      </c>
    </row>
    <row r="142" s="13" customFormat="1">
      <c r="A142" s="13"/>
      <c r="B142" s="232"/>
      <c r="C142" s="233"/>
      <c r="D142" s="234" t="s">
        <v>154</v>
      </c>
      <c r="E142" s="235" t="s">
        <v>1</v>
      </c>
      <c r="F142" s="236" t="s">
        <v>1859</v>
      </c>
      <c r="G142" s="233"/>
      <c r="H142" s="237">
        <v>19.625999999999994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154</v>
      </c>
      <c r="AU142" s="243" t="s">
        <v>85</v>
      </c>
      <c r="AV142" s="13" t="s">
        <v>85</v>
      </c>
      <c r="AW142" s="13" t="s">
        <v>156</v>
      </c>
      <c r="AX142" s="13" t="s">
        <v>75</v>
      </c>
      <c r="AY142" s="243" t="s">
        <v>146</v>
      </c>
    </row>
    <row r="143" s="13" customFormat="1">
      <c r="A143" s="13"/>
      <c r="B143" s="232"/>
      <c r="C143" s="233"/>
      <c r="D143" s="234" t="s">
        <v>154</v>
      </c>
      <c r="E143" s="235" t="s">
        <v>1</v>
      </c>
      <c r="F143" s="236" t="s">
        <v>1860</v>
      </c>
      <c r="G143" s="233"/>
      <c r="H143" s="237">
        <v>8.2799999999999994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154</v>
      </c>
      <c r="AU143" s="243" t="s">
        <v>85</v>
      </c>
      <c r="AV143" s="13" t="s">
        <v>85</v>
      </c>
      <c r="AW143" s="13" t="s">
        <v>156</v>
      </c>
      <c r="AX143" s="13" t="s">
        <v>75</v>
      </c>
      <c r="AY143" s="243" t="s">
        <v>146</v>
      </c>
    </row>
    <row r="144" s="14" customFormat="1">
      <c r="A144" s="14"/>
      <c r="B144" s="255"/>
      <c r="C144" s="256"/>
      <c r="D144" s="234" t="s">
        <v>154</v>
      </c>
      <c r="E144" s="257" t="s">
        <v>1</v>
      </c>
      <c r="F144" s="258" t="s">
        <v>1861</v>
      </c>
      <c r="G144" s="256"/>
      <c r="H144" s="257" t="s">
        <v>1</v>
      </c>
      <c r="I144" s="259"/>
      <c r="J144" s="256"/>
      <c r="K144" s="256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154</v>
      </c>
      <c r="AU144" s="264" t="s">
        <v>85</v>
      </c>
      <c r="AV144" s="14" t="s">
        <v>83</v>
      </c>
      <c r="AW144" s="14" t="s">
        <v>156</v>
      </c>
      <c r="AX144" s="14" t="s">
        <v>75</v>
      </c>
      <c r="AY144" s="264" t="s">
        <v>146</v>
      </c>
    </row>
    <row r="145" s="13" customFormat="1">
      <c r="A145" s="13"/>
      <c r="B145" s="232"/>
      <c r="C145" s="233"/>
      <c r="D145" s="234" t="s">
        <v>154</v>
      </c>
      <c r="E145" s="235" t="s">
        <v>1</v>
      </c>
      <c r="F145" s="236" t="s">
        <v>1862</v>
      </c>
      <c r="G145" s="233"/>
      <c r="H145" s="237">
        <v>1.5600000000000001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154</v>
      </c>
      <c r="AU145" s="243" t="s">
        <v>85</v>
      </c>
      <c r="AV145" s="13" t="s">
        <v>85</v>
      </c>
      <c r="AW145" s="13" t="s">
        <v>156</v>
      </c>
      <c r="AX145" s="13" t="s">
        <v>75</v>
      </c>
      <c r="AY145" s="243" t="s">
        <v>146</v>
      </c>
    </row>
    <row r="146" s="13" customFormat="1">
      <c r="A146" s="13"/>
      <c r="B146" s="232"/>
      <c r="C146" s="233"/>
      <c r="D146" s="234" t="s">
        <v>154</v>
      </c>
      <c r="E146" s="235" t="s">
        <v>1</v>
      </c>
      <c r="F146" s="236" t="s">
        <v>1863</v>
      </c>
      <c r="G146" s="233"/>
      <c r="H146" s="237">
        <v>10.530000000000001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154</v>
      </c>
      <c r="AU146" s="243" t="s">
        <v>85</v>
      </c>
      <c r="AV146" s="13" t="s">
        <v>85</v>
      </c>
      <c r="AW146" s="13" t="s">
        <v>156</v>
      </c>
      <c r="AX146" s="13" t="s">
        <v>75</v>
      </c>
      <c r="AY146" s="243" t="s">
        <v>146</v>
      </c>
    </row>
    <row r="147" s="2" customFormat="1" ht="55.5" customHeight="1">
      <c r="A147" s="37"/>
      <c r="B147" s="38"/>
      <c r="C147" s="218" t="s">
        <v>162</v>
      </c>
      <c r="D147" s="218" t="s">
        <v>148</v>
      </c>
      <c r="E147" s="219" t="s">
        <v>1864</v>
      </c>
      <c r="F147" s="220" t="s">
        <v>1865</v>
      </c>
      <c r="G147" s="221" t="s">
        <v>159</v>
      </c>
      <c r="H147" s="222">
        <v>67.599999999999994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40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152</v>
      </c>
      <c r="AT147" s="230" t="s">
        <v>148</v>
      </c>
      <c r="AU147" s="230" t="s">
        <v>85</v>
      </c>
      <c r="AY147" s="16" t="s">
        <v>146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83</v>
      </c>
      <c r="BK147" s="231">
        <f>ROUND(I147*H147,2)</f>
        <v>0</v>
      </c>
      <c r="BL147" s="16" t="s">
        <v>152</v>
      </c>
      <c r="BM147" s="230" t="s">
        <v>1866</v>
      </c>
    </row>
    <row r="148" s="13" customFormat="1">
      <c r="A148" s="13"/>
      <c r="B148" s="232"/>
      <c r="C148" s="233"/>
      <c r="D148" s="234" t="s">
        <v>154</v>
      </c>
      <c r="E148" s="235" t="s">
        <v>1</v>
      </c>
      <c r="F148" s="236" t="s">
        <v>1867</v>
      </c>
      <c r="G148" s="233"/>
      <c r="H148" s="237">
        <v>67.599999999999994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154</v>
      </c>
      <c r="AU148" s="243" t="s">
        <v>85</v>
      </c>
      <c r="AV148" s="13" t="s">
        <v>85</v>
      </c>
      <c r="AW148" s="13" t="s">
        <v>156</v>
      </c>
      <c r="AX148" s="13" t="s">
        <v>75</v>
      </c>
      <c r="AY148" s="243" t="s">
        <v>146</v>
      </c>
    </row>
    <row r="149" s="2" customFormat="1" ht="62.7" customHeight="1">
      <c r="A149" s="37"/>
      <c r="B149" s="38"/>
      <c r="C149" s="218" t="s">
        <v>152</v>
      </c>
      <c r="D149" s="218" t="s">
        <v>148</v>
      </c>
      <c r="E149" s="219" t="s">
        <v>172</v>
      </c>
      <c r="F149" s="220" t="s">
        <v>173</v>
      </c>
      <c r="G149" s="221" t="s">
        <v>159</v>
      </c>
      <c r="H149" s="222">
        <v>96.560000000000002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40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152</v>
      </c>
      <c r="AT149" s="230" t="s">
        <v>148</v>
      </c>
      <c r="AU149" s="230" t="s">
        <v>85</v>
      </c>
      <c r="AY149" s="16" t="s">
        <v>146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83</v>
      </c>
      <c r="BK149" s="231">
        <f>ROUND(I149*H149,2)</f>
        <v>0</v>
      </c>
      <c r="BL149" s="16" t="s">
        <v>152</v>
      </c>
      <c r="BM149" s="230" t="s">
        <v>1868</v>
      </c>
    </row>
    <row r="150" s="13" customFormat="1">
      <c r="A150" s="13"/>
      <c r="B150" s="232"/>
      <c r="C150" s="233"/>
      <c r="D150" s="234" t="s">
        <v>154</v>
      </c>
      <c r="E150" s="235" t="s">
        <v>1</v>
      </c>
      <c r="F150" s="236" t="s">
        <v>1869</v>
      </c>
      <c r="G150" s="233"/>
      <c r="H150" s="237">
        <v>96.560000000000016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154</v>
      </c>
      <c r="AU150" s="243" t="s">
        <v>85</v>
      </c>
      <c r="AV150" s="13" t="s">
        <v>85</v>
      </c>
      <c r="AW150" s="13" t="s">
        <v>156</v>
      </c>
      <c r="AX150" s="13" t="s">
        <v>75</v>
      </c>
      <c r="AY150" s="243" t="s">
        <v>146</v>
      </c>
    </row>
    <row r="151" s="2" customFormat="1" ht="44.25" customHeight="1">
      <c r="A151" s="37"/>
      <c r="B151" s="38"/>
      <c r="C151" s="218" t="s">
        <v>171</v>
      </c>
      <c r="D151" s="218" t="s">
        <v>148</v>
      </c>
      <c r="E151" s="219" t="s">
        <v>177</v>
      </c>
      <c r="F151" s="220" t="s">
        <v>178</v>
      </c>
      <c r="G151" s="221" t="s">
        <v>159</v>
      </c>
      <c r="H151" s="222">
        <v>33.799999999999997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40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152</v>
      </c>
      <c r="AT151" s="230" t="s">
        <v>148</v>
      </c>
      <c r="AU151" s="230" t="s">
        <v>85</v>
      </c>
      <c r="AY151" s="16" t="s">
        <v>146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83</v>
      </c>
      <c r="BK151" s="231">
        <f>ROUND(I151*H151,2)</f>
        <v>0</v>
      </c>
      <c r="BL151" s="16" t="s">
        <v>152</v>
      </c>
      <c r="BM151" s="230" t="s">
        <v>1870</v>
      </c>
    </row>
    <row r="152" s="13" customFormat="1">
      <c r="A152" s="13"/>
      <c r="B152" s="232"/>
      <c r="C152" s="233"/>
      <c r="D152" s="234" t="s">
        <v>154</v>
      </c>
      <c r="E152" s="235" t="s">
        <v>1</v>
      </c>
      <c r="F152" s="236" t="s">
        <v>1871</v>
      </c>
      <c r="G152" s="233"/>
      <c r="H152" s="237">
        <v>33.799999999999997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154</v>
      </c>
      <c r="AU152" s="243" t="s">
        <v>85</v>
      </c>
      <c r="AV152" s="13" t="s">
        <v>85</v>
      </c>
      <c r="AW152" s="13" t="s">
        <v>156</v>
      </c>
      <c r="AX152" s="13" t="s">
        <v>75</v>
      </c>
      <c r="AY152" s="243" t="s">
        <v>146</v>
      </c>
    </row>
    <row r="153" s="2" customFormat="1" ht="44.25" customHeight="1">
      <c r="A153" s="37"/>
      <c r="B153" s="38"/>
      <c r="C153" s="218" t="s">
        <v>176</v>
      </c>
      <c r="D153" s="218" t="s">
        <v>148</v>
      </c>
      <c r="E153" s="219" t="s">
        <v>182</v>
      </c>
      <c r="F153" s="220" t="s">
        <v>183</v>
      </c>
      <c r="G153" s="221" t="s">
        <v>184</v>
      </c>
      <c r="H153" s="222">
        <v>183.464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40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152</v>
      </c>
      <c r="AT153" s="230" t="s">
        <v>148</v>
      </c>
      <c r="AU153" s="230" t="s">
        <v>85</v>
      </c>
      <c r="AY153" s="16" t="s">
        <v>146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83</v>
      </c>
      <c r="BK153" s="231">
        <f>ROUND(I153*H153,2)</f>
        <v>0</v>
      </c>
      <c r="BL153" s="16" t="s">
        <v>152</v>
      </c>
      <c r="BM153" s="230" t="s">
        <v>1872</v>
      </c>
    </row>
    <row r="154" s="13" customFormat="1">
      <c r="A154" s="13"/>
      <c r="B154" s="232"/>
      <c r="C154" s="233"/>
      <c r="D154" s="234" t="s">
        <v>154</v>
      </c>
      <c r="E154" s="233"/>
      <c r="F154" s="236" t="s">
        <v>1873</v>
      </c>
      <c r="G154" s="233"/>
      <c r="H154" s="237">
        <v>183.464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154</v>
      </c>
      <c r="AU154" s="243" t="s">
        <v>85</v>
      </c>
      <c r="AV154" s="13" t="s">
        <v>85</v>
      </c>
      <c r="AW154" s="13" t="s">
        <v>4</v>
      </c>
      <c r="AX154" s="13" t="s">
        <v>83</v>
      </c>
      <c r="AY154" s="243" t="s">
        <v>146</v>
      </c>
    </row>
    <row r="155" s="2" customFormat="1" ht="44.25" customHeight="1">
      <c r="A155" s="37"/>
      <c r="B155" s="38"/>
      <c r="C155" s="218" t="s">
        <v>181</v>
      </c>
      <c r="D155" s="218" t="s">
        <v>148</v>
      </c>
      <c r="E155" s="219" t="s">
        <v>1874</v>
      </c>
      <c r="F155" s="220" t="s">
        <v>1875</v>
      </c>
      <c r="G155" s="221" t="s">
        <v>159</v>
      </c>
      <c r="H155" s="222">
        <v>33.799999999999997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40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152</v>
      </c>
      <c r="AT155" s="230" t="s">
        <v>148</v>
      </c>
      <c r="AU155" s="230" t="s">
        <v>85</v>
      </c>
      <c r="AY155" s="16" t="s">
        <v>146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83</v>
      </c>
      <c r="BK155" s="231">
        <f>ROUND(I155*H155,2)</f>
        <v>0</v>
      </c>
      <c r="BL155" s="16" t="s">
        <v>152</v>
      </c>
      <c r="BM155" s="230" t="s">
        <v>1876</v>
      </c>
    </row>
    <row r="156" s="13" customFormat="1">
      <c r="A156" s="13"/>
      <c r="B156" s="232"/>
      <c r="C156" s="233"/>
      <c r="D156" s="234" t="s">
        <v>154</v>
      </c>
      <c r="E156" s="235" t="s">
        <v>1</v>
      </c>
      <c r="F156" s="236" t="s">
        <v>1877</v>
      </c>
      <c r="G156" s="233"/>
      <c r="H156" s="237">
        <v>78.400000000000006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154</v>
      </c>
      <c r="AU156" s="243" t="s">
        <v>85</v>
      </c>
      <c r="AV156" s="13" t="s">
        <v>85</v>
      </c>
      <c r="AW156" s="13" t="s">
        <v>156</v>
      </c>
      <c r="AX156" s="13" t="s">
        <v>75</v>
      </c>
      <c r="AY156" s="243" t="s">
        <v>146</v>
      </c>
    </row>
    <row r="157" s="13" customFormat="1">
      <c r="A157" s="13"/>
      <c r="B157" s="232"/>
      <c r="C157" s="233"/>
      <c r="D157" s="234" t="s">
        <v>154</v>
      </c>
      <c r="E157" s="235" t="s">
        <v>1</v>
      </c>
      <c r="F157" s="236" t="s">
        <v>1878</v>
      </c>
      <c r="G157" s="233"/>
      <c r="H157" s="237">
        <v>-59.252399999999987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154</v>
      </c>
      <c r="AU157" s="243" t="s">
        <v>85</v>
      </c>
      <c r="AV157" s="13" t="s">
        <v>85</v>
      </c>
      <c r="AW157" s="13" t="s">
        <v>156</v>
      </c>
      <c r="AX157" s="13" t="s">
        <v>75</v>
      </c>
      <c r="AY157" s="243" t="s">
        <v>146</v>
      </c>
    </row>
    <row r="158" s="13" customFormat="1">
      <c r="A158" s="13"/>
      <c r="B158" s="232"/>
      <c r="C158" s="233"/>
      <c r="D158" s="234" t="s">
        <v>154</v>
      </c>
      <c r="E158" s="235" t="s">
        <v>1</v>
      </c>
      <c r="F158" s="236" t="s">
        <v>1879</v>
      </c>
      <c r="G158" s="233"/>
      <c r="H158" s="237">
        <v>-8.3640000000000008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154</v>
      </c>
      <c r="AU158" s="243" t="s">
        <v>85</v>
      </c>
      <c r="AV158" s="13" t="s">
        <v>85</v>
      </c>
      <c r="AW158" s="13" t="s">
        <v>156</v>
      </c>
      <c r="AX158" s="13" t="s">
        <v>75</v>
      </c>
      <c r="AY158" s="243" t="s">
        <v>146</v>
      </c>
    </row>
    <row r="159" s="13" customFormat="1">
      <c r="A159" s="13"/>
      <c r="B159" s="232"/>
      <c r="C159" s="233"/>
      <c r="D159" s="234" t="s">
        <v>154</v>
      </c>
      <c r="E159" s="235" t="s">
        <v>1</v>
      </c>
      <c r="F159" s="236" t="s">
        <v>1880</v>
      </c>
      <c r="G159" s="233"/>
      <c r="H159" s="237">
        <v>51.960000000000001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154</v>
      </c>
      <c r="AU159" s="243" t="s">
        <v>85</v>
      </c>
      <c r="AV159" s="13" t="s">
        <v>85</v>
      </c>
      <c r="AW159" s="13" t="s">
        <v>156</v>
      </c>
      <c r="AX159" s="13" t="s">
        <v>75</v>
      </c>
      <c r="AY159" s="243" t="s">
        <v>146</v>
      </c>
    </row>
    <row r="160" s="13" customFormat="1">
      <c r="A160" s="13"/>
      <c r="B160" s="232"/>
      <c r="C160" s="233"/>
      <c r="D160" s="234" t="s">
        <v>154</v>
      </c>
      <c r="E160" s="235" t="s">
        <v>1</v>
      </c>
      <c r="F160" s="236" t="s">
        <v>1881</v>
      </c>
      <c r="G160" s="233"/>
      <c r="H160" s="237">
        <v>-28.944000000000003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154</v>
      </c>
      <c r="AU160" s="243" t="s">
        <v>85</v>
      </c>
      <c r="AV160" s="13" t="s">
        <v>85</v>
      </c>
      <c r="AW160" s="13" t="s">
        <v>156</v>
      </c>
      <c r="AX160" s="13" t="s">
        <v>75</v>
      </c>
      <c r="AY160" s="243" t="s">
        <v>146</v>
      </c>
    </row>
    <row r="161" s="2" customFormat="1" ht="44.25" customHeight="1">
      <c r="A161" s="37"/>
      <c r="B161" s="38"/>
      <c r="C161" s="218" t="s">
        <v>187</v>
      </c>
      <c r="D161" s="218" t="s">
        <v>148</v>
      </c>
      <c r="E161" s="219" t="s">
        <v>1882</v>
      </c>
      <c r="F161" s="220" t="s">
        <v>1883</v>
      </c>
      <c r="G161" s="221" t="s">
        <v>159</v>
      </c>
      <c r="H161" s="222">
        <v>16.488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40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152</v>
      </c>
      <c r="AT161" s="230" t="s">
        <v>148</v>
      </c>
      <c r="AU161" s="230" t="s">
        <v>85</v>
      </c>
      <c r="AY161" s="16" t="s">
        <v>146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83</v>
      </c>
      <c r="BK161" s="231">
        <f>ROUND(I161*H161,2)</f>
        <v>0</v>
      </c>
      <c r="BL161" s="16" t="s">
        <v>152</v>
      </c>
      <c r="BM161" s="230" t="s">
        <v>1884</v>
      </c>
    </row>
    <row r="162" s="14" customFormat="1">
      <c r="A162" s="14"/>
      <c r="B162" s="255"/>
      <c r="C162" s="256"/>
      <c r="D162" s="234" t="s">
        <v>154</v>
      </c>
      <c r="E162" s="257" t="s">
        <v>1</v>
      </c>
      <c r="F162" s="258" t="s">
        <v>1885</v>
      </c>
      <c r="G162" s="256"/>
      <c r="H162" s="257" t="s">
        <v>1</v>
      </c>
      <c r="I162" s="259"/>
      <c r="J162" s="256"/>
      <c r="K162" s="256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154</v>
      </c>
      <c r="AU162" s="264" t="s">
        <v>85</v>
      </c>
      <c r="AV162" s="14" t="s">
        <v>83</v>
      </c>
      <c r="AW162" s="14" t="s">
        <v>156</v>
      </c>
      <c r="AX162" s="14" t="s">
        <v>75</v>
      </c>
      <c r="AY162" s="264" t="s">
        <v>146</v>
      </c>
    </row>
    <row r="163" s="13" customFormat="1">
      <c r="A163" s="13"/>
      <c r="B163" s="232"/>
      <c r="C163" s="233"/>
      <c r="D163" s="234" t="s">
        <v>154</v>
      </c>
      <c r="E163" s="235" t="s">
        <v>1</v>
      </c>
      <c r="F163" s="236" t="s">
        <v>1886</v>
      </c>
      <c r="G163" s="233"/>
      <c r="H163" s="237">
        <v>14.057999999999998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154</v>
      </c>
      <c r="AU163" s="243" t="s">
        <v>85</v>
      </c>
      <c r="AV163" s="13" t="s">
        <v>85</v>
      </c>
      <c r="AW163" s="13" t="s">
        <v>156</v>
      </c>
      <c r="AX163" s="13" t="s">
        <v>75</v>
      </c>
      <c r="AY163" s="243" t="s">
        <v>146</v>
      </c>
    </row>
    <row r="164" s="13" customFormat="1">
      <c r="A164" s="13"/>
      <c r="B164" s="232"/>
      <c r="C164" s="233"/>
      <c r="D164" s="234" t="s">
        <v>154</v>
      </c>
      <c r="E164" s="235" t="s">
        <v>1</v>
      </c>
      <c r="F164" s="236" t="s">
        <v>1887</v>
      </c>
      <c r="G164" s="233"/>
      <c r="H164" s="237">
        <v>2.4299999999999997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154</v>
      </c>
      <c r="AU164" s="243" t="s">
        <v>85</v>
      </c>
      <c r="AV164" s="13" t="s">
        <v>85</v>
      </c>
      <c r="AW164" s="13" t="s">
        <v>156</v>
      </c>
      <c r="AX164" s="13" t="s">
        <v>75</v>
      </c>
      <c r="AY164" s="243" t="s">
        <v>146</v>
      </c>
    </row>
    <row r="165" s="2" customFormat="1" ht="66.75" customHeight="1">
      <c r="A165" s="37"/>
      <c r="B165" s="38"/>
      <c r="C165" s="218" t="s">
        <v>191</v>
      </c>
      <c r="D165" s="218" t="s">
        <v>148</v>
      </c>
      <c r="E165" s="219" t="s">
        <v>1888</v>
      </c>
      <c r="F165" s="220" t="s">
        <v>1889</v>
      </c>
      <c r="G165" s="221" t="s">
        <v>159</v>
      </c>
      <c r="H165" s="222">
        <v>5.8419999999999996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40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152</v>
      </c>
      <c r="AT165" s="230" t="s">
        <v>148</v>
      </c>
      <c r="AU165" s="230" t="s">
        <v>85</v>
      </c>
      <c r="AY165" s="16" t="s">
        <v>146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83</v>
      </c>
      <c r="BK165" s="231">
        <f>ROUND(I165*H165,2)</f>
        <v>0</v>
      </c>
      <c r="BL165" s="16" t="s">
        <v>152</v>
      </c>
      <c r="BM165" s="230" t="s">
        <v>1890</v>
      </c>
    </row>
    <row r="166" s="14" customFormat="1">
      <c r="A166" s="14"/>
      <c r="B166" s="255"/>
      <c r="C166" s="256"/>
      <c r="D166" s="234" t="s">
        <v>154</v>
      </c>
      <c r="E166" s="257" t="s">
        <v>1</v>
      </c>
      <c r="F166" s="258" t="s">
        <v>1891</v>
      </c>
      <c r="G166" s="256"/>
      <c r="H166" s="257" t="s">
        <v>1</v>
      </c>
      <c r="I166" s="259"/>
      <c r="J166" s="256"/>
      <c r="K166" s="256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154</v>
      </c>
      <c r="AU166" s="264" t="s">
        <v>85</v>
      </c>
      <c r="AV166" s="14" t="s">
        <v>83</v>
      </c>
      <c r="AW166" s="14" t="s">
        <v>156</v>
      </c>
      <c r="AX166" s="14" t="s">
        <v>75</v>
      </c>
      <c r="AY166" s="264" t="s">
        <v>146</v>
      </c>
    </row>
    <row r="167" s="13" customFormat="1">
      <c r="A167" s="13"/>
      <c r="B167" s="232"/>
      <c r="C167" s="233"/>
      <c r="D167" s="234" t="s">
        <v>154</v>
      </c>
      <c r="E167" s="235" t="s">
        <v>1</v>
      </c>
      <c r="F167" s="236" t="s">
        <v>1892</v>
      </c>
      <c r="G167" s="233"/>
      <c r="H167" s="237">
        <v>6.1499999999999995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154</v>
      </c>
      <c r="AU167" s="243" t="s">
        <v>85</v>
      </c>
      <c r="AV167" s="13" t="s">
        <v>85</v>
      </c>
      <c r="AW167" s="13" t="s">
        <v>156</v>
      </c>
      <c r="AX167" s="13" t="s">
        <v>75</v>
      </c>
      <c r="AY167" s="243" t="s">
        <v>146</v>
      </c>
    </row>
    <row r="168" s="13" customFormat="1">
      <c r="A168" s="13"/>
      <c r="B168" s="232"/>
      <c r="C168" s="233"/>
      <c r="D168" s="234" t="s">
        <v>154</v>
      </c>
      <c r="E168" s="235" t="s">
        <v>1</v>
      </c>
      <c r="F168" s="236" t="s">
        <v>1893</v>
      </c>
      <c r="G168" s="233"/>
      <c r="H168" s="237">
        <v>-1.1178176218962266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154</v>
      </c>
      <c r="AU168" s="243" t="s">
        <v>85</v>
      </c>
      <c r="AV168" s="13" t="s">
        <v>85</v>
      </c>
      <c r="AW168" s="13" t="s">
        <v>156</v>
      </c>
      <c r="AX168" s="13" t="s">
        <v>75</v>
      </c>
      <c r="AY168" s="243" t="s">
        <v>146</v>
      </c>
    </row>
    <row r="169" s="13" customFormat="1">
      <c r="A169" s="13"/>
      <c r="B169" s="232"/>
      <c r="C169" s="233"/>
      <c r="D169" s="234" t="s">
        <v>154</v>
      </c>
      <c r="E169" s="235" t="s">
        <v>1</v>
      </c>
      <c r="F169" s="236" t="s">
        <v>1894</v>
      </c>
      <c r="G169" s="233"/>
      <c r="H169" s="237">
        <v>0.80999999999999994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154</v>
      </c>
      <c r="AU169" s="243" t="s">
        <v>85</v>
      </c>
      <c r="AV169" s="13" t="s">
        <v>85</v>
      </c>
      <c r="AW169" s="13" t="s">
        <v>156</v>
      </c>
      <c r="AX169" s="13" t="s">
        <v>75</v>
      </c>
      <c r="AY169" s="243" t="s">
        <v>146</v>
      </c>
    </row>
    <row r="170" s="2" customFormat="1" ht="16.5" customHeight="1">
      <c r="A170" s="37"/>
      <c r="B170" s="38"/>
      <c r="C170" s="244" t="s">
        <v>195</v>
      </c>
      <c r="D170" s="244" t="s">
        <v>196</v>
      </c>
      <c r="E170" s="245" t="s">
        <v>1895</v>
      </c>
      <c r="F170" s="246" t="s">
        <v>1896</v>
      </c>
      <c r="G170" s="247" t="s">
        <v>184</v>
      </c>
      <c r="H170" s="248">
        <v>44.659999999999997</v>
      </c>
      <c r="I170" s="249"/>
      <c r="J170" s="250">
        <f>ROUND(I170*H170,2)</f>
        <v>0</v>
      </c>
      <c r="K170" s="251"/>
      <c r="L170" s="252"/>
      <c r="M170" s="253" t="s">
        <v>1</v>
      </c>
      <c r="N170" s="254" t="s">
        <v>40</v>
      </c>
      <c r="O170" s="90"/>
      <c r="P170" s="228">
        <f>O170*H170</f>
        <v>0</v>
      </c>
      <c r="Q170" s="228">
        <v>1</v>
      </c>
      <c r="R170" s="228">
        <f>Q170*H170</f>
        <v>44.659999999999997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187</v>
      </c>
      <c r="AT170" s="230" t="s">
        <v>196</v>
      </c>
      <c r="AU170" s="230" t="s">
        <v>85</v>
      </c>
      <c r="AY170" s="16" t="s">
        <v>146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83</v>
      </c>
      <c r="BK170" s="231">
        <f>ROUND(I170*H170,2)</f>
        <v>0</v>
      </c>
      <c r="BL170" s="16" t="s">
        <v>152</v>
      </c>
      <c r="BM170" s="230" t="s">
        <v>1897</v>
      </c>
    </row>
    <row r="171" s="13" customFormat="1">
      <c r="A171" s="13"/>
      <c r="B171" s="232"/>
      <c r="C171" s="233"/>
      <c r="D171" s="234" t="s">
        <v>154</v>
      </c>
      <c r="E171" s="235" t="s">
        <v>1</v>
      </c>
      <c r="F171" s="236" t="s">
        <v>1898</v>
      </c>
      <c r="G171" s="233"/>
      <c r="H171" s="237">
        <v>22.329999999999998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154</v>
      </c>
      <c r="AU171" s="243" t="s">
        <v>85</v>
      </c>
      <c r="AV171" s="13" t="s">
        <v>85</v>
      </c>
      <c r="AW171" s="13" t="s">
        <v>156</v>
      </c>
      <c r="AX171" s="13" t="s">
        <v>83</v>
      </c>
      <c r="AY171" s="243" t="s">
        <v>146</v>
      </c>
    </row>
    <row r="172" s="13" customFormat="1">
      <c r="A172" s="13"/>
      <c r="B172" s="232"/>
      <c r="C172" s="233"/>
      <c r="D172" s="234" t="s">
        <v>154</v>
      </c>
      <c r="E172" s="233"/>
      <c r="F172" s="236" t="s">
        <v>1899</v>
      </c>
      <c r="G172" s="233"/>
      <c r="H172" s="237">
        <v>44.659999999999997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154</v>
      </c>
      <c r="AU172" s="243" t="s">
        <v>85</v>
      </c>
      <c r="AV172" s="13" t="s">
        <v>85</v>
      </c>
      <c r="AW172" s="13" t="s">
        <v>4</v>
      </c>
      <c r="AX172" s="13" t="s">
        <v>83</v>
      </c>
      <c r="AY172" s="243" t="s">
        <v>146</v>
      </c>
    </row>
    <row r="173" s="12" customFormat="1" ht="22.8" customHeight="1">
      <c r="A173" s="12"/>
      <c r="B173" s="202"/>
      <c r="C173" s="203"/>
      <c r="D173" s="204" t="s">
        <v>74</v>
      </c>
      <c r="E173" s="216" t="s">
        <v>85</v>
      </c>
      <c r="F173" s="216" t="s">
        <v>219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SUM(P174:P181)</f>
        <v>0</v>
      </c>
      <c r="Q173" s="210"/>
      <c r="R173" s="211">
        <f>SUM(R174:R181)</f>
        <v>6.4637350499999995</v>
      </c>
      <c r="S173" s="210"/>
      <c r="T173" s="212">
        <f>SUM(T174:T181)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83</v>
      </c>
      <c r="AT173" s="214" t="s">
        <v>74</v>
      </c>
      <c r="AU173" s="214" t="s">
        <v>83</v>
      </c>
      <c r="AY173" s="213" t="s">
        <v>146</v>
      </c>
      <c r="BK173" s="215">
        <f>SUM(BK174:BK181)</f>
        <v>0</v>
      </c>
    </row>
    <row r="174" s="2" customFormat="1" ht="24.15" customHeight="1">
      <c r="A174" s="37"/>
      <c r="B174" s="38"/>
      <c r="C174" s="218" t="s">
        <v>202</v>
      </c>
      <c r="D174" s="218" t="s">
        <v>148</v>
      </c>
      <c r="E174" s="219" t="s">
        <v>1900</v>
      </c>
      <c r="F174" s="220" t="s">
        <v>1901</v>
      </c>
      <c r="G174" s="221" t="s">
        <v>159</v>
      </c>
      <c r="H174" s="222">
        <v>2.4660000000000002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40</v>
      </c>
      <c r="O174" s="90"/>
      <c r="P174" s="228">
        <f>O174*H174</f>
        <v>0</v>
      </c>
      <c r="Q174" s="228">
        <v>2.55328</v>
      </c>
      <c r="R174" s="228">
        <f>Q174*H174</f>
        <v>6.2963884800000001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152</v>
      </c>
      <c r="AT174" s="230" t="s">
        <v>148</v>
      </c>
      <c r="AU174" s="230" t="s">
        <v>85</v>
      </c>
      <c r="AY174" s="16" t="s">
        <v>146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83</v>
      </c>
      <c r="BK174" s="231">
        <f>ROUND(I174*H174,2)</f>
        <v>0</v>
      </c>
      <c r="BL174" s="16" t="s">
        <v>152</v>
      </c>
      <c r="BM174" s="230" t="s">
        <v>1902</v>
      </c>
    </row>
    <row r="175" s="13" customFormat="1">
      <c r="A175" s="13"/>
      <c r="B175" s="232"/>
      <c r="C175" s="233"/>
      <c r="D175" s="234" t="s">
        <v>154</v>
      </c>
      <c r="E175" s="235" t="s">
        <v>1</v>
      </c>
      <c r="F175" s="236" t="s">
        <v>1903</v>
      </c>
      <c r="G175" s="233"/>
      <c r="H175" s="237">
        <v>2.25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154</v>
      </c>
      <c r="AU175" s="243" t="s">
        <v>85</v>
      </c>
      <c r="AV175" s="13" t="s">
        <v>85</v>
      </c>
      <c r="AW175" s="13" t="s">
        <v>156</v>
      </c>
      <c r="AX175" s="13" t="s">
        <v>75</v>
      </c>
      <c r="AY175" s="243" t="s">
        <v>146</v>
      </c>
    </row>
    <row r="176" s="13" customFormat="1">
      <c r="A176" s="13"/>
      <c r="B176" s="232"/>
      <c r="C176" s="233"/>
      <c r="D176" s="234" t="s">
        <v>154</v>
      </c>
      <c r="E176" s="235" t="s">
        <v>1</v>
      </c>
      <c r="F176" s="236" t="s">
        <v>1904</v>
      </c>
      <c r="G176" s="233"/>
      <c r="H176" s="237">
        <v>0.216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154</v>
      </c>
      <c r="AU176" s="243" t="s">
        <v>85</v>
      </c>
      <c r="AV176" s="13" t="s">
        <v>85</v>
      </c>
      <c r="AW176" s="13" t="s">
        <v>156</v>
      </c>
      <c r="AX176" s="13" t="s">
        <v>75</v>
      </c>
      <c r="AY176" s="243" t="s">
        <v>146</v>
      </c>
    </row>
    <row r="177" s="2" customFormat="1" ht="24.15" customHeight="1">
      <c r="A177" s="37"/>
      <c r="B177" s="38"/>
      <c r="C177" s="218" t="s">
        <v>8</v>
      </c>
      <c r="D177" s="218" t="s">
        <v>148</v>
      </c>
      <c r="E177" s="219" t="s">
        <v>1905</v>
      </c>
      <c r="F177" s="220" t="s">
        <v>1906</v>
      </c>
      <c r="G177" s="221" t="s">
        <v>151</v>
      </c>
      <c r="H177" s="222">
        <v>3.27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40</v>
      </c>
      <c r="O177" s="90"/>
      <c r="P177" s="228">
        <f>O177*H177</f>
        <v>0</v>
      </c>
      <c r="Q177" s="228">
        <v>0.0053899999999999998</v>
      </c>
      <c r="R177" s="228">
        <f>Q177*H177</f>
        <v>0.0176253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152</v>
      </c>
      <c r="AT177" s="230" t="s">
        <v>148</v>
      </c>
      <c r="AU177" s="230" t="s">
        <v>85</v>
      </c>
      <c r="AY177" s="16" t="s">
        <v>146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83</v>
      </c>
      <c r="BK177" s="231">
        <f>ROUND(I177*H177,2)</f>
        <v>0</v>
      </c>
      <c r="BL177" s="16" t="s">
        <v>152</v>
      </c>
      <c r="BM177" s="230" t="s">
        <v>1907</v>
      </c>
    </row>
    <row r="178" s="13" customFormat="1">
      <c r="A178" s="13"/>
      <c r="B178" s="232"/>
      <c r="C178" s="233"/>
      <c r="D178" s="234" t="s">
        <v>154</v>
      </c>
      <c r="E178" s="235" t="s">
        <v>1</v>
      </c>
      <c r="F178" s="236" t="s">
        <v>1908</v>
      </c>
      <c r="G178" s="233"/>
      <c r="H178" s="237">
        <v>3.27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154</v>
      </c>
      <c r="AU178" s="243" t="s">
        <v>85</v>
      </c>
      <c r="AV178" s="13" t="s">
        <v>85</v>
      </c>
      <c r="AW178" s="13" t="s">
        <v>156</v>
      </c>
      <c r="AX178" s="13" t="s">
        <v>75</v>
      </c>
      <c r="AY178" s="243" t="s">
        <v>146</v>
      </c>
    </row>
    <row r="179" s="2" customFormat="1" ht="24.15" customHeight="1">
      <c r="A179" s="37"/>
      <c r="B179" s="38"/>
      <c r="C179" s="218" t="s">
        <v>211</v>
      </c>
      <c r="D179" s="218" t="s">
        <v>148</v>
      </c>
      <c r="E179" s="219" t="s">
        <v>1909</v>
      </c>
      <c r="F179" s="220" t="s">
        <v>1910</v>
      </c>
      <c r="G179" s="221" t="s">
        <v>151</v>
      </c>
      <c r="H179" s="222">
        <v>3.27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40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152</v>
      </c>
      <c r="AT179" s="230" t="s">
        <v>148</v>
      </c>
      <c r="AU179" s="230" t="s">
        <v>85</v>
      </c>
      <c r="AY179" s="16" t="s">
        <v>146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83</v>
      </c>
      <c r="BK179" s="231">
        <f>ROUND(I179*H179,2)</f>
        <v>0</v>
      </c>
      <c r="BL179" s="16" t="s">
        <v>152</v>
      </c>
      <c r="BM179" s="230" t="s">
        <v>1911</v>
      </c>
    </row>
    <row r="180" s="2" customFormat="1" ht="24.15" customHeight="1">
      <c r="A180" s="37"/>
      <c r="B180" s="38"/>
      <c r="C180" s="218" t="s">
        <v>215</v>
      </c>
      <c r="D180" s="218" t="s">
        <v>148</v>
      </c>
      <c r="E180" s="219" t="s">
        <v>1912</v>
      </c>
      <c r="F180" s="220" t="s">
        <v>1913</v>
      </c>
      <c r="G180" s="221" t="s">
        <v>184</v>
      </c>
      <c r="H180" s="222">
        <v>0.129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40</v>
      </c>
      <c r="O180" s="90"/>
      <c r="P180" s="228">
        <f>O180*H180</f>
        <v>0</v>
      </c>
      <c r="Q180" s="228">
        <v>1.1606300000000001</v>
      </c>
      <c r="R180" s="228">
        <f>Q180*H180</f>
        <v>0.14972127000000002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152</v>
      </c>
      <c r="AT180" s="230" t="s">
        <v>148</v>
      </c>
      <c r="AU180" s="230" t="s">
        <v>85</v>
      </c>
      <c r="AY180" s="16" t="s">
        <v>146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83</v>
      </c>
      <c r="BK180" s="231">
        <f>ROUND(I180*H180,2)</f>
        <v>0</v>
      </c>
      <c r="BL180" s="16" t="s">
        <v>152</v>
      </c>
      <c r="BM180" s="230" t="s">
        <v>1914</v>
      </c>
    </row>
    <row r="181" s="13" customFormat="1">
      <c r="A181" s="13"/>
      <c r="B181" s="232"/>
      <c r="C181" s="233"/>
      <c r="D181" s="234" t="s">
        <v>154</v>
      </c>
      <c r="E181" s="235" t="s">
        <v>1</v>
      </c>
      <c r="F181" s="236" t="s">
        <v>1915</v>
      </c>
      <c r="G181" s="233"/>
      <c r="H181" s="237">
        <v>0.12938280000000002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154</v>
      </c>
      <c r="AU181" s="243" t="s">
        <v>85</v>
      </c>
      <c r="AV181" s="13" t="s">
        <v>85</v>
      </c>
      <c r="AW181" s="13" t="s">
        <v>156</v>
      </c>
      <c r="AX181" s="13" t="s">
        <v>75</v>
      </c>
      <c r="AY181" s="243" t="s">
        <v>146</v>
      </c>
    </row>
    <row r="182" s="12" customFormat="1" ht="22.8" customHeight="1">
      <c r="A182" s="12"/>
      <c r="B182" s="202"/>
      <c r="C182" s="203"/>
      <c r="D182" s="204" t="s">
        <v>74</v>
      </c>
      <c r="E182" s="216" t="s">
        <v>162</v>
      </c>
      <c r="F182" s="216" t="s">
        <v>291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SUM(P183:P186)</f>
        <v>0</v>
      </c>
      <c r="Q182" s="210"/>
      <c r="R182" s="211">
        <f>SUM(R183:R186)</f>
        <v>32.046509999999998</v>
      </c>
      <c r="S182" s="210"/>
      <c r="T182" s="212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83</v>
      </c>
      <c r="AT182" s="214" t="s">
        <v>74</v>
      </c>
      <c r="AU182" s="214" t="s">
        <v>83</v>
      </c>
      <c r="AY182" s="213" t="s">
        <v>146</v>
      </c>
      <c r="BK182" s="215">
        <f>SUM(BK183:BK186)</f>
        <v>0</v>
      </c>
    </row>
    <row r="183" s="2" customFormat="1" ht="16.5" customHeight="1">
      <c r="A183" s="37"/>
      <c r="B183" s="38"/>
      <c r="C183" s="218" t="s">
        <v>220</v>
      </c>
      <c r="D183" s="218" t="s">
        <v>148</v>
      </c>
      <c r="E183" s="219" t="s">
        <v>1916</v>
      </c>
      <c r="F183" s="220" t="s">
        <v>1917</v>
      </c>
      <c r="G183" s="221" t="s">
        <v>340</v>
      </c>
      <c r="H183" s="222">
        <v>2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40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152</v>
      </c>
      <c r="AT183" s="230" t="s">
        <v>148</v>
      </c>
      <c r="AU183" s="230" t="s">
        <v>85</v>
      </c>
      <c r="AY183" s="16" t="s">
        <v>146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83</v>
      </c>
      <c r="BK183" s="231">
        <f>ROUND(I183*H183,2)</f>
        <v>0</v>
      </c>
      <c r="BL183" s="16" t="s">
        <v>152</v>
      </c>
      <c r="BM183" s="230" t="s">
        <v>1918</v>
      </c>
    </row>
    <row r="184" s="2" customFormat="1" ht="37.8" customHeight="1">
      <c r="A184" s="37"/>
      <c r="B184" s="38"/>
      <c r="C184" s="244" t="s">
        <v>227</v>
      </c>
      <c r="D184" s="244" t="s">
        <v>196</v>
      </c>
      <c r="E184" s="245" t="s">
        <v>1919</v>
      </c>
      <c r="F184" s="246" t="s">
        <v>1920</v>
      </c>
      <c r="G184" s="247" t="s">
        <v>340</v>
      </c>
      <c r="H184" s="248">
        <v>2</v>
      </c>
      <c r="I184" s="249"/>
      <c r="J184" s="250">
        <f>ROUND(I184*H184,2)</f>
        <v>0</v>
      </c>
      <c r="K184" s="251"/>
      <c r="L184" s="252"/>
      <c r="M184" s="253" t="s">
        <v>1</v>
      </c>
      <c r="N184" s="254" t="s">
        <v>40</v>
      </c>
      <c r="O184" s="90"/>
      <c r="P184" s="228">
        <f>O184*H184</f>
        <v>0</v>
      </c>
      <c r="Q184" s="228">
        <v>8.5</v>
      </c>
      <c r="R184" s="228">
        <f>Q184*H184</f>
        <v>17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187</v>
      </c>
      <c r="AT184" s="230" t="s">
        <v>196</v>
      </c>
      <c r="AU184" s="230" t="s">
        <v>85</v>
      </c>
      <c r="AY184" s="16" t="s">
        <v>146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83</v>
      </c>
      <c r="BK184" s="231">
        <f>ROUND(I184*H184,2)</f>
        <v>0</v>
      </c>
      <c r="BL184" s="16" t="s">
        <v>152</v>
      </c>
      <c r="BM184" s="230" t="s">
        <v>1921</v>
      </c>
    </row>
    <row r="185" s="2" customFormat="1" ht="24.15" customHeight="1">
      <c r="A185" s="37"/>
      <c r="B185" s="38"/>
      <c r="C185" s="218" t="s">
        <v>232</v>
      </c>
      <c r="D185" s="218" t="s">
        <v>148</v>
      </c>
      <c r="E185" s="219" t="s">
        <v>1922</v>
      </c>
      <c r="F185" s="220" t="s">
        <v>1923</v>
      </c>
      <c r="G185" s="221" t="s">
        <v>340</v>
      </c>
      <c r="H185" s="222">
        <v>1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40</v>
      </c>
      <c r="O185" s="90"/>
      <c r="P185" s="228">
        <f>O185*H185</f>
        <v>0</v>
      </c>
      <c r="Q185" s="228">
        <v>0.026509999999999999</v>
      </c>
      <c r="R185" s="228">
        <f>Q185*H185</f>
        <v>0.026509999999999999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152</v>
      </c>
      <c r="AT185" s="230" t="s">
        <v>148</v>
      </c>
      <c r="AU185" s="230" t="s">
        <v>85</v>
      </c>
      <c r="AY185" s="16" t="s">
        <v>146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83</v>
      </c>
      <c r="BK185" s="231">
        <f>ROUND(I185*H185,2)</f>
        <v>0</v>
      </c>
      <c r="BL185" s="16" t="s">
        <v>152</v>
      </c>
      <c r="BM185" s="230" t="s">
        <v>1924</v>
      </c>
    </row>
    <row r="186" s="2" customFormat="1" ht="37.8" customHeight="1">
      <c r="A186" s="37"/>
      <c r="B186" s="38"/>
      <c r="C186" s="244" t="s">
        <v>237</v>
      </c>
      <c r="D186" s="244" t="s">
        <v>196</v>
      </c>
      <c r="E186" s="245" t="s">
        <v>1925</v>
      </c>
      <c r="F186" s="246" t="s">
        <v>1926</v>
      </c>
      <c r="G186" s="247" t="s">
        <v>340</v>
      </c>
      <c r="H186" s="248">
        <v>1</v>
      </c>
      <c r="I186" s="249"/>
      <c r="J186" s="250">
        <f>ROUND(I186*H186,2)</f>
        <v>0</v>
      </c>
      <c r="K186" s="251"/>
      <c r="L186" s="252"/>
      <c r="M186" s="253" t="s">
        <v>1</v>
      </c>
      <c r="N186" s="254" t="s">
        <v>40</v>
      </c>
      <c r="O186" s="90"/>
      <c r="P186" s="228">
        <f>O186*H186</f>
        <v>0</v>
      </c>
      <c r="Q186" s="228">
        <v>15.02</v>
      </c>
      <c r="R186" s="228">
        <f>Q186*H186</f>
        <v>15.02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187</v>
      </c>
      <c r="AT186" s="230" t="s">
        <v>196</v>
      </c>
      <c r="AU186" s="230" t="s">
        <v>85</v>
      </c>
      <c r="AY186" s="16" t="s">
        <v>146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83</v>
      </c>
      <c r="BK186" s="231">
        <f>ROUND(I186*H186,2)</f>
        <v>0</v>
      </c>
      <c r="BL186" s="16" t="s">
        <v>152</v>
      </c>
      <c r="BM186" s="230" t="s">
        <v>1927</v>
      </c>
    </row>
    <row r="187" s="12" customFormat="1" ht="22.8" customHeight="1">
      <c r="A187" s="12"/>
      <c r="B187" s="202"/>
      <c r="C187" s="203"/>
      <c r="D187" s="204" t="s">
        <v>74</v>
      </c>
      <c r="E187" s="216" t="s">
        <v>152</v>
      </c>
      <c r="F187" s="216" t="s">
        <v>391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SUM(P188:P192)</f>
        <v>0</v>
      </c>
      <c r="Q187" s="210"/>
      <c r="R187" s="211">
        <f>SUM(R188:R192)</f>
        <v>0</v>
      </c>
      <c r="S187" s="210"/>
      <c r="T187" s="212">
        <f>SUM(T188:T192)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83</v>
      </c>
      <c r="AT187" s="214" t="s">
        <v>74</v>
      </c>
      <c r="AU187" s="214" t="s">
        <v>83</v>
      </c>
      <c r="AY187" s="213" t="s">
        <v>146</v>
      </c>
      <c r="BK187" s="215">
        <f>SUM(BK188:BK192)</f>
        <v>0</v>
      </c>
    </row>
    <row r="188" s="2" customFormat="1" ht="33" customHeight="1">
      <c r="A188" s="37"/>
      <c r="B188" s="38"/>
      <c r="C188" s="218" t="s">
        <v>241</v>
      </c>
      <c r="D188" s="218" t="s">
        <v>148</v>
      </c>
      <c r="E188" s="219" t="s">
        <v>1928</v>
      </c>
      <c r="F188" s="220" t="s">
        <v>1929</v>
      </c>
      <c r="G188" s="221" t="s">
        <v>159</v>
      </c>
      <c r="H188" s="222">
        <v>13.859999999999999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40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152</v>
      </c>
      <c r="AT188" s="230" t="s">
        <v>148</v>
      </c>
      <c r="AU188" s="230" t="s">
        <v>85</v>
      </c>
      <c r="AY188" s="16" t="s">
        <v>146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83</v>
      </c>
      <c r="BK188" s="231">
        <f>ROUND(I188*H188,2)</f>
        <v>0</v>
      </c>
      <c r="BL188" s="16" t="s">
        <v>152</v>
      </c>
      <c r="BM188" s="230" t="s">
        <v>1930</v>
      </c>
    </row>
    <row r="189" s="13" customFormat="1">
      <c r="A189" s="13"/>
      <c r="B189" s="232"/>
      <c r="C189" s="233"/>
      <c r="D189" s="234" t="s">
        <v>154</v>
      </c>
      <c r="E189" s="235" t="s">
        <v>1</v>
      </c>
      <c r="F189" s="236" t="s">
        <v>1931</v>
      </c>
      <c r="G189" s="233"/>
      <c r="H189" s="237">
        <v>4.6859999999999991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154</v>
      </c>
      <c r="AU189" s="243" t="s">
        <v>85</v>
      </c>
      <c r="AV189" s="13" t="s">
        <v>85</v>
      </c>
      <c r="AW189" s="13" t="s">
        <v>156</v>
      </c>
      <c r="AX189" s="13" t="s">
        <v>75</v>
      </c>
      <c r="AY189" s="243" t="s">
        <v>146</v>
      </c>
    </row>
    <row r="190" s="13" customFormat="1">
      <c r="A190" s="13"/>
      <c r="B190" s="232"/>
      <c r="C190" s="233"/>
      <c r="D190" s="234" t="s">
        <v>154</v>
      </c>
      <c r="E190" s="235" t="s">
        <v>1</v>
      </c>
      <c r="F190" s="236" t="s">
        <v>1894</v>
      </c>
      <c r="G190" s="233"/>
      <c r="H190" s="237">
        <v>0.80999999999999994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154</v>
      </c>
      <c r="AU190" s="243" t="s">
        <v>85</v>
      </c>
      <c r="AV190" s="13" t="s">
        <v>85</v>
      </c>
      <c r="AW190" s="13" t="s">
        <v>156</v>
      </c>
      <c r="AX190" s="13" t="s">
        <v>75</v>
      </c>
      <c r="AY190" s="243" t="s">
        <v>146</v>
      </c>
    </row>
    <row r="191" s="13" customFormat="1">
      <c r="A191" s="13"/>
      <c r="B191" s="232"/>
      <c r="C191" s="233"/>
      <c r="D191" s="234" t="s">
        <v>154</v>
      </c>
      <c r="E191" s="235" t="s">
        <v>1</v>
      </c>
      <c r="F191" s="236" t="s">
        <v>1932</v>
      </c>
      <c r="G191" s="233"/>
      <c r="H191" s="237">
        <v>4.4640000000000004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154</v>
      </c>
      <c r="AU191" s="243" t="s">
        <v>85</v>
      </c>
      <c r="AV191" s="13" t="s">
        <v>85</v>
      </c>
      <c r="AW191" s="13" t="s">
        <v>156</v>
      </c>
      <c r="AX191" s="13" t="s">
        <v>75</v>
      </c>
      <c r="AY191" s="243" t="s">
        <v>146</v>
      </c>
    </row>
    <row r="192" s="13" customFormat="1">
      <c r="A192" s="13"/>
      <c r="B192" s="232"/>
      <c r="C192" s="233"/>
      <c r="D192" s="234" t="s">
        <v>154</v>
      </c>
      <c r="E192" s="235" t="s">
        <v>1</v>
      </c>
      <c r="F192" s="236" t="s">
        <v>1933</v>
      </c>
      <c r="G192" s="233"/>
      <c r="H192" s="237">
        <v>3.9000000000000004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154</v>
      </c>
      <c r="AU192" s="243" t="s">
        <v>85</v>
      </c>
      <c r="AV192" s="13" t="s">
        <v>85</v>
      </c>
      <c r="AW192" s="13" t="s">
        <v>156</v>
      </c>
      <c r="AX192" s="13" t="s">
        <v>75</v>
      </c>
      <c r="AY192" s="243" t="s">
        <v>146</v>
      </c>
    </row>
    <row r="193" s="12" customFormat="1" ht="22.8" customHeight="1">
      <c r="A193" s="12"/>
      <c r="B193" s="202"/>
      <c r="C193" s="203"/>
      <c r="D193" s="204" t="s">
        <v>74</v>
      </c>
      <c r="E193" s="216" t="s">
        <v>187</v>
      </c>
      <c r="F193" s="216" t="s">
        <v>1934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SUM(P194:P217)</f>
        <v>0</v>
      </c>
      <c r="Q193" s="210"/>
      <c r="R193" s="211">
        <f>SUM(R194:R217)</f>
        <v>0.75112575000000004</v>
      </c>
      <c r="S193" s="210"/>
      <c r="T193" s="212">
        <f>SUM(T194:T217)</f>
        <v>0.080000000000000002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83</v>
      </c>
      <c r="AT193" s="214" t="s">
        <v>74</v>
      </c>
      <c r="AU193" s="214" t="s">
        <v>83</v>
      </c>
      <c r="AY193" s="213" t="s">
        <v>146</v>
      </c>
      <c r="BK193" s="215">
        <f>SUM(BK194:BK217)</f>
        <v>0</v>
      </c>
    </row>
    <row r="194" s="2" customFormat="1" ht="37.8" customHeight="1">
      <c r="A194" s="37"/>
      <c r="B194" s="38"/>
      <c r="C194" s="218" t="s">
        <v>246</v>
      </c>
      <c r="D194" s="218" t="s">
        <v>148</v>
      </c>
      <c r="E194" s="219" t="s">
        <v>1935</v>
      </c>
      <c r="F194" s="220" t="s">
        <v>1936</v>
      </c>
      <c r="G194" s="221" t="s">
        <v>295</v>
      </c>
      <c r="H194" s="222">
        <v>15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40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152</v>
      </c>
      <c r="AT194" s="230" t="s">
        <v>148</v>
      </c>
      <c r="AU194" s="230" t="s">
        <v>85</v>
      </c>
      <c r="AY194" s="16" t="s">
        <v>146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83</v>
      </c>
      <c r="BK194" s="231">
        <f>ROUND(I194*H194,2)</f>
        <v>0</v>
      </c>
      <c r="BL194" s="16" t="s">
        <v>152</v>
      </c>
      <c r="BM194" s="230" t="s">
        <v>1937</v>
      </c>
    </row>
    <row r="195" s="2" customFormat="1" ht="24.15" customHeight="1">
      <c r="A195" s="37"/>
      <c r="B195" s="38"/>
      <c r="C195" s="244" t="s">
        <v>7</v>
      </c>
      <c r="D195" s="244" t="s">
        <v>196</v>
      </c>
      <c r="E195" s="245" t="s">
        <v>1938</v>
      </c>
      <c r="F195" s="246" t="s">
        <v>1939</v>
      </c>
      <c r="G195" s="247" t="s">
        <v>295</v>
      </c>
      <c r="H195" s="248">
        <v>15.225</v>
      </c>
      <c r="I195" s="249"/>
      <c r="J195" s="250">
        <f>ROUND(I195*H195,2)</f>
        <v>0</v>
      </c>
      <c r="K195" s="251"/>
      <c r="L195" s="252"/>
      <c r="M195" s="253" t="s">
        <v>1</v>
      </c>
      <c r="N195" s="254" t="s">
        <v>40</v>
      </c>
      <c r="O195" s="90"/>
      <c r="P195" s="228">
        <f>O195*H195</f>
        <v>0</v>
      </c>
      <c r="Q195" s="228">
        <v>0.00027</v>
      </c>
      <c r="R195" s="228">
        <f>Q195*H195</f>
        <v>0.0041107499999999998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187</v>
      </c>
      <c r="AT195" s="230" t="s">
        <v>196</v>
      </c>
      <c r="AU195" s="230" t="s">
        <v>85</v>
      </c>
      <c r="AY195" s="16" t="s">
        <v>146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83</v>
      </c>
      <c r="BK195" s="231">
        <f>ROUND(I195*H195,2)</f>
        <v>0</v>
      </c>
      <c r="BL195" s="16" t="s">
        <v>152</v>
      </c>
      <c r="BM195" s="230" t="s">
        <v>1940</v>
      </c>
    </row>
    <row r="196" s="13" customFormat="1">
      <c r="A196" s="13"/>
      <c r="B196" s="232"/>
      <c r="C196" s="233"/>
      <c r="D196" s="234" t="s">
        <v>154</v>
      </c>
      <c r="E196" s="233"/>
      <c r="F196" s="236" t="s">
        <v>1941</v>
      </c>
      <c r="G196" s="233"/>
      <c r="H196" s="237">
        <v>15.225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154</v>
      </c>
      <c r="AU196" s="243" t="s">
        <v>85</v>
      </c>
      <c r="AV196" s="13" t="s">
        <v>85</v>
      </c>
      <c r="AW196" s="13" t="s">
        <v>4</v>
      </c>
      <c r="AX196" s="13" t="s">
        <v>83</v>
      </c>
      <c r="AY196" s="243" t="s">
        <v>146</v>
      </c>
    </row>
    <row r="197" s="2" customFormat="1" ht="33" customHeight="1">
      <c r="A197" s="37"/>
      <c r="B197" s="38"/>
      <c r="C197" s="218" t="s">
        <v>256</v>
      </c>
      <c r="D197" s="218" t="s">
        <v>148</v>
      </c>
      <c r="E197" s="219" t="s">
        <v>1942</v>
      </c>
      <c r="F197" s="220" t="s">
        <v>1943</v>
      </c>
      <c r="G197" s="221" t="s">
        <v>295</v>
      </c>
      <c r="H197" s="222">
        <v>15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40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0.0050000000000000001</v>
      </c>
      <c r="T197" s="229">
        <f>S197*H197</f>
        <v>0.074999999999999997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152</v>
      </c>
      <c r="AT197" s="230" t="s">
        <v>148</v>
      </c>
      <c r="AU197" s="230" t="s">
        <v>85</v>
      </c>
      <c r="AY197" s="16" t="s">
        <v>146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83</v>
      </c>
      <c r="BK197" s="231">
        <f>ROUND(I197*H197,2)</f>
        <v>0</v>
      </c>
      <c r="BL197" s="16" t="s">
        <v>152</v>
      </c>
      <c r="BM197" s="230" t="s">
        <v>1944</v>
      </c>
    </row>
    <row r="198" s="13" customFormat="1">
      <c r="A198" s="13"/>
      <c r="B198" s="232"/>
      <c r="C198" s="233"/>
      <c r="D198" s="234" t="s">
        <v>154</v>
      </c>
      <c r="E198" s="235" t="s">
        <v>1</v>
      </c>
      <c r="F198" s="236" t="s">
        <v>1945</v>
      </c>
      <c r="G198" s="233"/>
      <c r="H198" s="237">
        <v>15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154</v>
      </c>
      <c r="AU198" s="243" t="s">
        <v>85</v>
      </c>
      <c r="AV198" s="13" t="s">
        <v>85</v>
      </c>
      <c r="AW198" s="13" t="s">
        <v>156</v>
      </c>
      <c r="AX198" s="13" t="s">
        <v>75</v>
      </c>
      <c r="AY198" s="243" t="s">
        <v>146</v>
      </c>
    </row>
    <row r="199" s="2" customFormat="1" ht="37.8" customHeight="1">
      <c r="A199" s="37"/>
      <c r="B199" s="38"/>
      <c r="C199" s="218" t="s">
        <v>261</v>
      </c>
      <c r="D199" s="218" t="s">
        <v>148</v>
      </c>
      <c r="E199" s="219" t="s">
        <v>1946</v>
      </c>
      <c r="F199" s="220" t="s">
        <v>1947</v>
      </c>
      <c r="G199" s="221" t="s">
        <v>340</v>
      </c>
      <c r="H199" s="222">
        <v>2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40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152</v>
      </c>
      <c r="AT199" s="230" t="s">
        <v>148</v>
      </c>
      <c r="AU199" s="230" t="s">
        <v>85</v>
      </c>
      <c r="AY199" s="16" t="s">
        <v>146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83</v>
      </c>
      <c r="BK199" s="231">
        <f>ROUND(I199*H199,2)</f>
        <v>0</v>
      </c>
      <c r="BL199" s="16" t="s">
        <v>152</v>
      </c>
      <c r="BM199" s="230" t="s">
        <v>1948</v>
      </c>
    </row>
    <row r="200" s="2" customFormat="1" ht="24.15" customHeight="1">
      <c r="A200" s="37"/>
      <c r="B200" s="38"/>
      <c r="C200" s="244" t="s">
        <v>265</v>
      </c>
      <c r="D200" s="244" t="s">
        <v>196</v>
      </c>
      <c r="E200" s="245" t="s">
        <v>1949</v>
      </c>
      <c r="F200" s="246" t="s">
        <v>1950</v>
      </c>
      <c r="G200" s="247" t="s">
        <v>340</v>
      </c>
      <c r="H200" s="248">
        <v>2</v>
      </c>
      <c r="I200" s="249"/>
      <c r="J200" s="250">
        <f>ROUND(I200*H200,2)</f>
        <v>0</v>
      </c>
      <c r="K200" s="251"/>
      <c r="L200" s="252"/>
      <c r="M200" s="253" t="s">
        <v>1</v>
      </c>
      <c r="N200" s="254" t="s">
        <v>40</v>
      </c>
      <c r="O200" s="90"/>
      <c r="P200" s="228">
        <f>O200*H200</f>
        <v>0</v>
      </c>
      <c r="Q200" s="228">
        <v>8.0000000000000007E-05</v>
      </c>
      <c r="R200" s="228">
        <f>Q200*H200</f>
        <v>0.00016000000000000001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187</v>
      </c>
      <c r="AT200" s="230" t="s">
        <v>196</v>
      </c>
      <c r="AU200" s="230" t="s">
        <v>85</v>
      </c>
      <c r="AY200" s="16" t="s">
        <v>146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83</v>
      </c>
      <c r="BK200" s="231">
        <f>ROUND(I200*H200,2)</f>
        <v>0</v>
      </c>
      <c r="BL200" s="16" t="s">
        <v>152</v>
      </c>
      <c r="BM200" s="230" t="s">
        <v>1951</v>
      </c>
    </row>
    <row r="201" s="2" customFormat="1" ht="16.5" customHeight="1">
      <c r="A201" s="37"/>
      <c r="B201" s="38"/>
      <c r="C201" s="218" t="s">
        <v>275</v>
      </c>
      <c r="D201" s="218" t="s">
        <v>148</v>
      </c>
      <c r="E201" s="219" t="s">
        <v>1952</v>
      </c>
      <c r="F201" s="220" t="s">
        <v>1953</v>
      </c>
      <c r="G201" s="221" t="s">
        <v>340</v>
      </c>
      <c r="H201" s="222">
        <v>1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40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0.0050000000000000001</v>
      </c>
      <c r="T201" s="229">
        <f>S201*H201</f>
        <v>0.0050000000000000001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152</v>
      </c>
      <c r="AT201" s="230" t="s">
        <v>148</v>
      </c>
      <c r="AU201" s="230" t="s">
        <v>85</v>
      </c>
      <c r="AY201" s="16" t="s">
        <v>146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83</v>
      </c>
      <c r="BK201" s="231">
        <f>ROUND(I201*H201,2)</f>
        <v>0</v>
      </c>
      <c r="BL201" s="16" t="s">
        <v>152</v>
      </c>
      <c r="BM201" s="230" t="s">
        <v>1954</v>
      </c>
    </row>
    <row r="202" s="2" customFormat="1" ht="16.5" customHeight="1">
      <c r="A202" s="37"/>
      <c r="B202" s="38"/>
      <c r="C202" s="218" t="s">
        <v>280</v>
      </c>
      <c r="D202" s="218" t="s">
        <v>148</v>
      </c>
      <c r="E202" s="219" t="s">
        <v>1955</v>
      </c>
      <c r="F202" s="220" t="s">
        <v>1956</v>
      </c>
      <c r="G202" s="221" t="s">
        <v>340</v>
      </c>
      <c r="H202" s="222">
        <v>1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40</v>
      </c>
      <c r="O202" s="90"/>
      <c r="P202" s="228">
        <f>O202*H202</f>
        <v>0</v>
      </c>
      <c r="Q202" s="228">
        <v>0.073014999999999997</v>
      </c>
      <c r="R202" s="228">
        <f>Q202*H202</f>
        <v>0.073014999999999997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152</v>
      </c>
      <c r="AT202" s="230" t="s">
        <v>148</v>
      </c>
      <c r="AU202" s="230" t="s">
        <v>85</v>
      </c>
      <c r="AY202" s="16" t="s">
        <v>146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83</v>
      </c>
      <c r="BK202" s="231">
        <f>ROUND(I202*H202,2)</f>
        <v>0</v>
      </c>
      <c r="BL202" s="16" t="s">
        <v>152</v>
      </c>
      <c r="BM202" s="230" t="s">
        <v>1957</v>
      </c>
    </row>
    <row r="203" s="2" customFormat="1" ht="24.15" customHeight="1">
      <c r="A203" s="37"/>
      <c r="B203" s="38"/>
      <c r="C203" s="244" t="s">
        <v>285</v>
      </c>
      <c r="D203" s="244" t="s">
        <v>196</v>
      </c>
      <c r="E203" s="245" t="s">
        <v>1958</v>
      </c>
      <c r="F203" s="246" t="s">
        <v>1959</v>
      </c>
      <c r="G203" s="247" t="s">
        <v>340</v>
      </c>
      <c r="H203" s="248">
        <v>1</v>
      </c>
      <c r="I203" s="249"/>
      <c r="J203" s="250">
        <f>ROUND(I203*H203,2)</f>
        <v>0</v>
      </c>
      <c r="K203" s="251"/>
      <c r="L203" s="252"/>
      <c r="M203" s="253" t="s">
        <v>1</v>
      </c>
      <c r="N203" s="254" t="s">
        <v>40</v>
      </c>
      <c r="O203" s="90"/>
      <c r="P203" s="228">
        <f>O203*H203</f>
        <v>0</v>
      </c>
      <c r="Q203" s="228">
        <v>0.012</v>
      </c>
      <c r="R203" s="228">
        <f>Q203*H203</f>
        <v>0.012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187</v>
      </c>
      <c r="AT203" s="230" t="s">
        <v>196</v>
      </c>
      <c r="AU203" s="230" t="s">
        <v>85</v>
      </c>
      <c r="AY203" s="16" t="s">
        <v>146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83</v>
      </c>
      <c r="BK203" s="231">
        <f>ROUND(I203*H203,2)</f>
        <v>0</v>
      </c>
      <c r="BL203" s="16" t="s">
        <v>152</v>
      </c>
      <c r="BM203" s="230" t="s">
        <v>1960</v>
      </c>
    </row>
    <row r="204" s="2" customFormat="1" ht="44.25" customHeight="1">
      <c r="A204" s="37"/>
      <c r="B204" s="38"/>
      <c r="C204" s="218" t="s">
        <v>292</v>
      </c>
      <c r="D204" s="218" t="s">
        <v>148</v>
      </c>
      <c r="E204" s="219" t="s">
        <v>1961</v>
      </c>
      <c r="F204" s="220" t="s">
        <v>1962</v>
      </c>
      <c r="G204" s="221" t="s">
        <v>340</v>
      </c>
      <c r="H204" s="222">
        <v>1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40</v>
      </c>
      <c r="O204" s="90"/>
      <c r="P204" s="228">
        <f>O204*H204</f>
        <v>0</v>
      </c>
      <c r="Q204" s="228">
        <v>0.074370000000000006</v>
      </c>
      <c r="R204" s="228">
        <f>Q204*H204</f>
        <v>0.074370000000000006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152</v>
      </c>
      <c r="AT204" s="230" t="s">
        <v>148</v>
      </c>
      <c r="AU204" s="230" t="s">
        <v>85</v>
      </c>
      <c r="AY204" s="16" t="s">
        <v>146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83</v>
      </c>
      <c r="BK204" s="231">
        <f>ROUND(I204*H204,2)</f>
        <v>0</v>
      </c>
      <c r="BL204" s="16" t="s">
        <v>152</v>
      </c>
      <c r="BM204" s="230" t="s">
        <v>1963</v>
      </c>
    </row>
    <row r="205" s="13" customFormat="1">
      <c r="A205" s="13"/>
      <c r="B205" s="232"/>
      <c r="C205" s="233"/>
      <c r="D205" s="234" t="s">
        <v>154</v>
      </c>
      <c r="E205" s="235" t="s">
        <v>1</v>
      </c>
      <c r="F205" s="236" t="s">
        <v>1964</v>
      </c>
      <c r="G205" s="233"/>
      <c r="H205" s="237">
        <v>1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154</v>
      </c>
      <c r="AU205" s="243" t="s">
        <v>85</v>
      </c>
      <c r="AV205" s="13" t="s">
        <v>85</v>
      </c>
      <c r="AW205" s="13" t="s">
        <v>156</v>
      </c>
      <c r="AX205" s="13" t="s">
        <v>75</v>
      </c>
      <c r="AY205" s="243" t="s">
        <v>146</v>
      </c>
    </row>
    <row r="206" s="2" customFormat="1" ht="44.25" customHeight="1">
      <c r="A206" s="37"/>
      <c r="B206" s="38"/>
      <c r="C206" s="218" t="s">
        <v>298</v>
      </c>
      <c r="D206" s="218" t="s">
        <v>148</v>
      </c>
      <c r="E206" s="219" t="s">
        <v>1965</v>
      </c>
      <c r="F206" s="220" t="s">
        <v>1966</v>
      </c>
      <c r="G206" s="221" t="s">
        <v>340</v>
      </c>
      <c r="H206" s="222">
        <v>1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40</v>
      </c>
      <c r="O206" s="90"/>
      <c r="P206" s="228">
        <f>O206*H206</f>
        <v>0</v>
      </c>
      <c r="Q206" s="228">
        <v>0.086120000000000002</v>
      </c>
      <c r="R206" s="228">
        <f>Q206*H206</f>
        <v>0.086120000000000002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152</v>
      </c>
      <c r="AT206" s="230" t="s">
        <v>148</v>
      </c>
      <c r="AU206" s="230" t="s">
        <v>85</v>
      </c>
      <c r="AY206" s="16" t="s">
        <v>146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83</v>
      </c>
      <c r="BK206" s="231">
        <f>ROUND(I206*H206,2)</f>
        <v>0</v>
      </c>
      <c r="BL206" s="16" t="s">
        <v>152</v>
      </c>
      <c r="BM206" s="230" t="s">
        <v>1967</v>
      </c>
    </row>
    <row r="207" s="13" customFormat="1">
      <c r="A207" s="13"/>
      <c r="B207" s="232"/>
      <c r="C207" s="233"/>
      <c r="D207" s="234" t="s">
        <v>154</v>
      </c>
      <c r="E207" s="235" t="s">
        <v>1</v>
      </c>
      <c r="F207" s="236" t="s">
        <v>1968</v>
      </c>
      <c r="G207" s="233"/>
      <c r="H207" s="237">
        <v>1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154</v>
      </c>
      <c r="AU207" s="243" t="s">
        <v>85</v>
      </c>
      <c r="AV207" s="13" t="s">
        <v>85</v>
      </c>
      <c r="AW207" s="13" t="s">
        <v>156</v>
      </c>
      <c r="AX207" s="13" t="s">
        <v>75</v>
      </c>
      <c r="AY207" s="243" t="s">
        <v>146</v>
      </c>
    </row>
    <row r="208" s="2" customFormat="1" ht="37.8" customHeight="1">
      <c r="A208" s="37"/>
      <c r="B208" s="38"/>
      <c r="C208" s="218" t="s">
        <v>303</v>
      </c>
      <c r="D208" s="218" t="s">
        <v>148</v>
      </c>
      <c r="E208" s="219" t="s">
        <v>1969</v>
      </c>
      <c r="F208" s="220" t="s">
        <v>1970</v>
      </c>
      <c r="G208" s="221" t="s">
        <v>340</v>
      </c>
      <c r="H208" s="222">
        <v>2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40</v>
      </c>
      <c r="O208" s="90"/>
      <c r="P208" s="228">
        <f>O208*H208</f>
        <v>0</v>
      </c>
      <c r="Q208" s="228">
        <v>0.01136</v>
      </c>
      <c r="R208" s="228">
        <f>Q208*H208</f>
        <v>0.022720000000000001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152</v>
      </c>
      <c r="AT208" s="230" t="s">
        <v>148</v>
      </c>
      <c r="AU208" s="230" t="s">
        <v>85</v>
      </c>
      <c r="AY208" s="16" t="s">
        <v>146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83</v>
      </c>
      <c r="BK208" s="231">
        <f>ROUND(I208*H208,2)</f>
        <v>0</v>
      </c>
      <c r="BL208" s="16" t="s">
        <v>152</v>
      </c>
      <c r="BM208" s="230" t="s">
        <v>1971</v>
      </c>
    </row>
    <row r="209" s="13" customFormat="1">
      <c r="A209" s="13"/>
      <c r="B209" s="232"/>
      <c r="C209" s="233"/>
      <c r="D209" s="234" t="s">
        <v>154</v>
      </c>
      <c r="E209" s="235" t="s">
        <v>1</v>
      </c>
      <c r="F209" s="236" t="s">
        <v>1972</v>
      </c>
      <c r="G209" s="233"/>
      <c r="H209" s="237">
        <v>2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154</v>
      </c>
      <c r="AU209" s="243" t="s">
        <v>85</v>
      </c>
      <c r="AV209" s="13" t="s">
        <v>85</v>
      </c>
      <c r="AW209" s="13" t="s">
        <v>156</v>
      </c>
      <c r="AX209" s="13" t="s">
        <v>75</v>
      </c>
      <c r="AY209" s="243" t="s">
        <v>146</v>
      </c>
    </row>
    <row r="210" s="2" customFormat="1" ht="44.25" customHeight="1">
      <c r="A210" s="37"/>
      <c r="B210" s="38"/>
      <c r="C210" s="218" t="s">
        <v>308</v>
      </c>
      <c r="D210" s="218" t="s">
        <v>148</v>
      </c>
      <c r="E210" s="219" t="s">
        <v>1973</v>
      </c>
      <c r="F210" s="220" t="s">
        <v>1974</v>
      </c>
      <c r="G210" s="221" t="s">
        <v>340</v>
      </c>
      <c r="H210" s="222">
        <v>3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40</v>
      </c>
      <c r="O210" s="90"/>
      <c r="P210" s="228">
        <f>O210*H210</f>
        <v>0</v>
      </c>
      <c r="Q210" s="228">
        <v>0.0062199999999999998</v>
      </c>
      <c r="R210" s="228">
        <f>Q210*H210</f>
        <v>0.01866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152</v>
      </c>
      <c r="AT210" s="230" t="s">
        <v>148</v>
      </c>
      <c r="AU210" s="230" t="s">
        <v>85</v>
      </c>
      <c r="AY210" s="16" t="s">
        <v>146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83</v>
      </c>
      <c r="BK210" s="231">
        <f>ROUND(I210*H210,2)</f>
        <v>0</v>
      </c>
      <c r="BL210" s="16" t="s">
        <v>152</v>
      </c>
      <c r="BM210" s="230" t="s">
        <v>1975</v>
      </c>
    </row>
    <row r="211" s="2" customFormat="1" ht="44.25" customHeight="1">
      <c r="A211" s="37"/>
      <c r="B211" s="38"/>
      <c r="C211" s="218" t="s">
        <v>313</v>
      </c>
      <c r="D211" s="218" t="s">
        <v>148</v>
      </c>
      <c r="E211" s="219" t="s">
        <v>1976</v>
      </c>
      <c r="F211" s="220" t="s">
        <v>1977</v>
      </c>
      <c r="G211" s="221" t="s">
        <v>340</v>
      </c>
      <c r="H211" s="222">
        <v>3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40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152</v>
      </c>
      <c r="AT211" s="230" t="s">
        <v>148</v>
      </c>
      <c r="AU211" s="230" t="s">
        <v>85</v>
      </c>
      <c r="AY211" s="16" t="s">
        <v>146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83</v>
      </c>
      <c r="BK211" s="231">
        <f>ROUND(I211*H211,2)</f>
        <v>0</v>
      </c>
      <c r="BL211" s="16" t="s">
        <v>152</v>
      </c>
      <c r="BM211" s="230" t="s">
        <v>1978</v>
      </c>
    </row>
    <row r="212" s="2" customFormat="1" ht="37.8" customHeight="1">
      <c r="A212" s="37"/>
      <c r="B212" s="38"/>
      <c r="C212" s="218" t="s">
        <v>318</v>
      </c>
      <c r="D212" s="218" t="s">
        <v>148</v>
      </c>
      <c r="E212" s="219" t="s">
        <v>1979</v>
      </c>
      <c r="F212" s="220" t="s">
        <v>1980</v>
      </c>
      <c r="G212" s="221" t="s">
        <v>340</v>
      </c>
      <c r="H212" s="222">
        <v>3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40</v>
      </c>
      <c r="O212" s="90"/>
      <c r="P212" s="228">
        <f>O212*H212</f>
        <v>0</v>
      </c>
      <c r="Q212" s="228">
        <v>0.054539999999999998</v>
      </c>
      <c r="R212" s="228">
        <f>Q212*H212</f>
        <v>0.16361999999999999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152</v>
      </c>
      <c r="AT212" s="230" t="s">
        <v>148</v>
      </c>
      <c r="AU212" s="230" t="s">
        <v>85</v>
      </c>
      <c r="AY212" s="16" t="s">
        <v>146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83</v>
      </c>
      <c r="BK212" s="231">
        <f>ROUND(I212*H212,2)</f>
        <v>0</v>
      </c>
      <c r="BL212" s="16" t="s">
        <v>152</v>
      </c>
      <c r="BM212" s="230" t="s">
        <v>1981</v>
      </c>
    </row>
    <row r="213" s="2" customFormat="1" ht="37.8" customHeight="1">
      <c r="A213" s="37"/>
      <c r="B213" s="38"/>
      <c r="C213" s="218" t="s">
        <v>326</v>
      </c>
      <c r="D213" s="218" t="s">
        <v>148</v>
      </c>
      <c r="E213" s="219" t="s">
        <v>1982</v>
      </c>
      <c r="F213" s="220" t="s">
        <v>1983</v>
      </c>
      <c r="G213" s="221" t="s">
        <v>340</v>
      </c>
      <c r="H213" s="222">
        <v>2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40</v>
      </c>
      <c r="O213" s="90"/>
      <c r="P213" s="228">
        <f>O213*H213</f>
        <v>0</v>
      </c>
      <c r="Q213" s="228">
        <v>0.089999999999999997</v>
      </c>
      <c r="R213" s="228">
        <f>Q213*H213</f>
        <v>0.17999999999999999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152</v>
      </c>
      <c r="AT213" s="230" t="s">
        <v>148</v>
      </c>
      <c r="AU213" s="230" t="s">
        <v>85</v>
      </c>
      <c r="AY213" s="16" t="s">
        <v>146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83</v>
      </c>
      <c r="BK213" s="231">
        <f>ROUND(I213*H213,2)</f>
        <v>0</v>
      </c>
      <c r="BL213" s="16" t="s">
        <v>152</v>
      </c>
      <c r="BM213" s="230" t="s">
        <v>1984</v>
      </c>
    </row>
    <row r="214" s="13" customFormat="1">
      <c r="A214" s="13"/>
      <c r="B214" s="232"/>
      <c r="C214" s="233"/>
      <c r="D214" s="234" t="s">
        <v>154</v>
      </c>
      <c r="E214" s="235" t="s">
        <v>1</v>
      </c>
      <c r="F214" s="236" t="s">
        <v>1985</v>
      </c>
      <c r="G214" s="233"/>
      <c r="H214" s="237">
        <v>2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154</v>
      </c>
      <c r="AU214" s="243" t="s">
        <v>85</v>
      </c>
      <c r="AV214" s="13" t="s">
        <v>85</v>
      </c>
      <c r="AW214" s="13" t="s">
        <v>156</v>
      </c>
      <c r="AX214" s="13" t="s">
        <v>75</v>
      </c>
      <c r="AY214" s="243" t="s">
        <v>146</v>
      </c>
    </row>
    <row r="215" s="2" customFormat="1" ht="24.15" customHeight="1">
      <c r="A215" s="37"/>
      <c r="B215" s="38"/>
      <c r="C215" s="244" t="s">
        <v>332</v>
      </c>
      <c r="D215" s="244" t="s">
        <v>196</v>
      </c>
      <c r="E215" s="245" t="s">
        <v>1986</v>
      </c>
      <c r="F215" s="246" t="s">
        <v>1987</v>
      </c>
      <c r="G215" s="247" t="s">
        <v>340</v>
      </c>
      <c r="H215" s="248">
        <v>2</v>
      </c>
      <c r="I215" s="249"/>
      <c r="J215" s="250">
        <f>ROUND(I215*H215,2)</f>
        <v>0</v>
      </c>
      <c r="K215" s="251"/>
      <c r="L215" s="252"/>
      <c r="M215" s="253" t="s">
        <v>1</v>
      </c>
      <c r="N215" s="254" t="s">
        <v>40</v>
      </c>
      <c r="O215" s="90"/>
      <c r="P215" s="228">
        <f>O215*H215</f>
        <v>0</v>
      </c>
      <c r="Q215" s="228">
        <v>0.056300000000000003</v>
      </c>
      <c r="R215" s="228">
        <f>Q215*H215</f>
        <v>0.11260000000000001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187</v>
      </c>
      <c r="AT215" s="230" t="s">
        <v>196</v>
      </c>
      <c r="AU215" s="230" t="s">
        <v>85</v>
      </c>
      <c r="AY215" s="16" t="s">
        <v>146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83</v>
      </c>
      <c r="BK215" s="231">
        <f>ROUND(I215*H215,2)</f>
        <v>0</v>
      </c>
      <c r="BL215" s="16" t="s">
        <v>152</v>
      </c>
      <c r="BM215" s="230" t="s">
        <v>1988</v>
      </c>
    </row>
    <row r="216" s="2" customFormat="1" ht="16.5" customHeight="1">
      <c r="A216" s="37"/>
      <c r="B216" s="38"/>
      <c r="C216" s="218" t="s">
        <v>337</v>
      </c>
      <c r="D216" s="218" t="s">
        <v>148</v>
      </c>
      <c r="E216" s="219" t="s">
        <v>1989</v>
      </c>
      <c r="F216" s="220" t="s">
        <v>1990</v>
      </c>
      <c r="G216" s="221" t="s">
        <v>295</v>
      </c>
      <c r="H216" s="222">
        <v>15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40</v>
      </c>
      <c r="O216" s="90"/>
      <c r="P216" s="228">
        <f>O216*H216</f>
        <v>0</v>
      </c>
      <c r="Q216" s="228">
        <v>0.00019000000000000001</v>
      </c>
      <c r="R216" s="228">
        <f>Q216*H216</f>
        <v>0.0028500000000000001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152</v>
      </c>
      <c r="AT216" s="230" t="s">
        <v>148</v>
      </c>
      <c r="AU216" s="230" t="s">
        <v>85</v>
      </c>
      <c r="AY216" s="16" t="s">
        <v>146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83</v>
      </c>
      <c r="BK216" s="231">
        <f>ROUND(I216*H216,2)</f>
        <v>0</v>
      </c>
      <c r="BL216" s="16" t="s">
        <v>152</v>
      </c>
      <c r="BM216" s="230" t="s">
        <v>1991</v>
      </c>
    </row>
    <row r="217" s="2" customFormat="1" ht="24.15" customHeight="1">
      <c r="A217" s="37"/>
      <c r="B217" s="38"/>
      <c r="C217" s="218" t="s">
        <v>343</v>
      </c>
      <c r="D217" s="218" t="s">
        <v>148</v>
      </c>
      <c r="E217" s="219" t="s">
        <v>1992</v>
      </c>
      <c r="F217" s="220" t="s">
        <v>1993</v>
      </c>
      <c r="G217" s="221" t="s">
        <v>295</v>
      </c>
      <c r="H217" s="222">
        <v>15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40</v>
      </c>
      <c r="O217" s="90"/>
      <c r="P217" s="228">
        <f>O217*H217</f>
        <v>0</v>
      </c>
      <c r="Q217" s="228">
        <v>6.0000000000000002E-05</v>
      </c>
      <c r="R217" s="228">
        <f>Q217*H217</f>
        <v>0.00089999999999999998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152</v>
      </c>
      <c r="AT217" s="230" t="s">
        <v>148</v>
      </c>
      <c r="AU217" s="230" t="s">
        <v>85</v>
      </c>
      <c r="AY217" s="16" t="s">
        <v>146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83</v>
      </c>
      <c r="BK217" s="231">
        <f>ROUND(I217*H217,2)</f>
        <v>0</v>
      </c>
      <c r="BL217" s="16" t="s">
        <v>152</v>
      </c>
      <c r="BM217" s="230" t="s">
        <v>1994</v>
      </c>
    </row>
    <row r="218" s="12" customFormat="1" ht="22.8" customHeight="1">
      <c r="A218" s="12"/>
      <c r="B218" s="202"/>
      <c r="C218" s="203"/>
      <c r="D218" s="204" t="s">
        <v>74</v>
      </c>
      <c r="E218" s="216" t="s">
        <v>699</v>
      </c>
      <c r="F218" s="216" t="s">
        <v>700</v>
      </c>
      <c r="G218" s="203"/>
      <c r="H218" s="203"/>
      <c r="I218" s="206"/>
      <c r="J218" s="217">
        <f>BK218</f>
        <v>0</v>
      </c>
      <c r="K218" s="203"/>
      <c r="L218" s="208"/>
      <c r="M218" s="209"/>
      <c r="N218" s="210"/>
      <c r="O218" s="210"/>
      <c r="P218" s="211">
        <f>SUM(P219:P221)</f>
        <v>0</v>
      </c>
      <c r="Q218" s="210"/>
      <c r="R218" s="211">
        <f>SUM(R219:R221)</f>
        <v>0</v>
      </c>
      <c r="S218" s="210"/>
      <c r="T218" s="212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3" t="s">
        <v>83</v>
      </c>
      <c r="AT218" s="214" t="s">
        <v>74</v>
      </c>
      <c r="AU218" s="214" t="s">
        <v>83</v>
      </c>
      <c r="AY218" s="213" t="s">
        <v>146</v>
      </c>
      <c r="BK218" s="215">
        <f>SUM(BK219:BK221)</f>
        <v>0</v>
      </c>
    </row>
    <row r="219" s="2" customFormat="1" ht="37.8" customHeight="1">
      <c r="A219" s="37"/>
      <c r="B219" s="38"/>
      <c r="C219" s="218" t="s">
        <v>347</v>
      </c>
      <c r="D219" s="218" t="s">
        <v>148</v>
      </c>
      <c r="E219" s="219" t="s">
        <v>1995</v>
      </c>
      <c r="F219" s="220" t="s">
        <v>1996</v>
      </c>
      <c r="G219" s="221" t="s">
        <v>184</v>
      </c>
      <c r="H219" s="222">
        <v>43.908999999999999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40</v>
      </c>
      <c r="O219" s="90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152</v>
      </c>
      <c r="AT219" s="230" t="s">
        <v>148</v>
      </c>
      <c r="AU219" s="230" t="s">
        <v>85</v>
      </c>
      <c r="AY219" s="16" t="s">
        <v>146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83</v>
      </c>
      <c r="BK219" s="231">
        <f>ROUND(I219*H219,2)</f>
        <v>0</v>
      </c>
      <c r="BL219" s="16" t="s">
        <v>152</v>
      </c>
      <c r="BM219" s="230" t="s">
        <v>1997</v>
      </c>
    </row>
    <row r="220" s="13" customFormat="1">
      <c r="A220" s="13"/>
      <c r="B220" s="232"/>
      <c r="C220" s="233"/>
      <c r="D220" s="234" t="s">
        <v>154</v>
      </c>
      <c r="E220" s="235" t="s">
        <v>1</v>
      </c>
      <c r="F220" s="236" t="s">
        <v>1998</v>
      </c>
      <c r="G220" s="233"/>
      <c r="H220" s="237">
        <v>43.908999999999999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154</v>
      </c>
      <c r="AU220" s="243" t="s">
        <v>85</v>
      </c>
      <c r="AV220" s="13" t="s">
        <v>85</v>
      </c>
      <c r="AW220" s="13" t="s">
        <v>156</v>
      </c>
      <c r="AX220" s="13" t="s">
        <v>75</v>
      </c>
      <c r="AY220" s="243" t="s">
        <v>146</v>
      </c>
    </row>
    <row r="221" s="2" customFormat="1" ht="49.05" customHeight="1">
      <c r="A221" s="37"/>
      <c r="B221" s="38"/>
      <c r="C221" s="218" t="s">
        <v>352</v>
      </c>
      <c r="D221" s="218" t="s">
        <v>148</v>
      </c>
      <c r="E221" s="219" t="s">
        <v>1999</v>
      </c>
      <c r="F221" s="220" t="s">
        <v>2000</v>
      </c>
      <c r="G221" s="221" t="s">
        <v>184</v>
      </c>
      <c r="H221" s="222">
        <v>0.751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40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152</v>
      </c>
      <c r="AT221" s="230" t="s">
        <v>148</v>
      </c>
      <c r="AU221" s="230" t="s">
        <v>85</v>
      </c>
      <c r="AY221" s="16" t="s">
        <v>146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83</v>
      </c>
      <c r="BK221" s="231">
        <f>ROUND(I221*H221,2)</f>
        <v>0</v>
      </c>
      <c r="BL221" s="16" t="s">
        <v>152</v>
      </c>
      <c r="BM221" s="230" t="s">
        <v>2001</v>
      </c>
    </row>
    <row r="222" s="12" customFormat="1" ht="25.92" customHeight="1">
      <c r="A222" s="12"/>
      <c r="B222" s="202"/>
      <c r="C222" s="203"/>
      <c r="D222" s="204" t="s">
        <v>74</v>
      </c>
      <c r="E222" s="205" t="s">
        <v>705</v>
      </c>
      <c r="F222" s="205" t="s">
        <v>706</v>
      </c>
      <c r="G222" s="203"/>
      <c r="H222" s="203"/>
      <c r="I222" s="206"/>
      <c r="J222" s="207">
        <f>BK222</f>
        <v>0</v>
      </c>
      <c r="K222" s="203"/>
      <c r="L222" s="208"/>
      <c r="M222" s="209"/>
      <c r="N222" s="210"/>
      <c r="O222" s="210"/>
      <c r="P222" s="211">
        <f>P223+P249+P273+P277+P290+P293</f>
        <v>0</v>
      </c>
      <c r="Q222" s="210"/>
      <c r="R222" s="211">
        <f>R223+R249+R273+R277+R290+R293</f>
        <v>0.38915071810000001</v>
      </c>
      <c r="S222" s="210"/>
      <c r="T222" s="212">
        <f>T223+T249+T273+T277+T290+T293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3" t="s">
        <v>85</v>
      </c>
      <c r="AT222" s="214" t="s">
        <v>74</v>
      </c>
      <c r="AU222" s="214" t="s">
        <v>75</v>
      </c>
      <c r="AY222" s="213" t="s">
        <v>146</v>
      </c>
      <c r="BK222" s="215">
        <f>BK223+BK249+BK273+BK277+BK290+BK293</f>
        <v>0</v>
      </c>
    </row>
    <row r="223" s="12" customFormat="1" ht="22.8" customHeight="1">
      <c r="A223" s="12"/>
      <c r="B223" s="202"/>
      <c r="C223" s="203"/>
      <c r="D223" s="204" t="s">
        <v>74</v>
      </c>
      <c r="E223" s="216" t="s">
        <v>2002</v>
      </c>
      <c r="F223" s="216" t="s">
        <v>2003</v>
      </c>
      <c r="G223" s="203"/>
      <c r="H223" s="203"/>
      <c r="I223" s="206"/>
      <c r="J223" s="217">
        <f>BK223</f>
        <v>0</v>
      </c>
      <c r="K223" s="203"/>
      <c r="L223" s="208"/>
      <c r="M223" s="209"/>
      <c r="N223" s="210"/>
      <c r="O223" s="210"/>
      <c r="P223" s="211">
        <f>SUM(P224:P248)</f>
        <v>0</v>
      </c>
      <c r="Q223" s="210"/>
      <c r="R223" s="211">
        <f>SUM(R224:R248)</f>
        <v>0.20597215999999999</v>
      </c>
      <c r="S223" s="210"/>
      <c r="T223" s="212">
        <f>SUM(T224:T248)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3" t="s">
        <v>85</v>
      </c>
      <c r="AT223" s="214" t="s">
        <v>74</v>
      </c>
      <c r="AU223" s="214" t="s">
        <v>83</v>
      </c>
      <c r="AY223" s="213" t="s">
        <v>146</v>
      </c>
      <c r="BK223" s="215">
        <f>SUM(BK224:BK248)</f>
        <v>0</v>
      </c>
    </row>
    <row r="224" s="2" customFormat="1" ht="21.75" customHeight="1">
      <c r="A224" s="37"/>
      <c r="B224" s="38"/>
      <c r="C224" s="218" t="s">
        <v>356</v>
      </c>
      <c r="D224" s="218" t="s">
        <v>148</v>
      </c>
      <c r="E224" s="219" t="s">
        <v>2004</v>
      </c>
      <c r="F224" s="220" t="s">
        <v>2005</v>
      </c>
      <c r="G224" s="221" t="s">
        <v>295</v>
      </c>
      <c r="H224" s="222">
        <v>0.59999999999999998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40</v>
      </c>
      <c r="O224" s="90"/>
      <c r="P224" s="228">
        <f>O224*H224</f>
        <v>0</v>
      </c>
      <c r="Q224" s="228">
        <v>0.00142</v>
      </c>
      <c r="R224" s="228">
        <f>Q224*H224</f>
        <v>0.000852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227</v>
      </c>
      <c r="AT224" s="230" t="s">
        <v>148</v>
      </c>
      <c r="AU224" s="230" t="s">
        <v>85</v>
      </c>
      <c r="AY224" s="16" t="s">
        <v>146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83</v>
      </c>
      <c r="BK224" s="231">
        <f>ROUND(I224*H224,2)</f>
        <v>0</v>
      </c>
      <c r="BL224" s="16" t="s">
        <v>227</v>
      </c>
      <c r="BM224" s="230" t="s">
        <v>2006</v>
      </c>
    </row>
    <row r="225" s="13" customFormat="1">
      <c r="A225" s="13"/>
      <c r="B225" s="232"/>
      <c r="C225" s="233"/>
      <c r="D225" s="234" t="s">
        <v>154</v>
      </c>
      <c r="E225" s="235" t="s">
        <v>1</v>
      </c>
      <c r="F225" s="236" t="s">
        <v>2007</v>
      </c>
      <c r="G225" s="233"/>
      <c r="H225" s="237">
        <v>0.59999999999999998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154</v>
      </c>
      <c r="AU225" s="243" t="s">
        <v>85</v>
      </c>
      <c r="AV225" s="13" t="s">
        <v>85</v>
      </c>
      <c r="AW225" s="13" t="s">
        <v>156</v>
      </c>
      <c r="AX225" s="13" t="s">
        <v>75</v>
      </c>
      <c r="AY225" s="243" t="s">
        <v>146</v>
      </c>
    </row>
    <row r="226" s="2" customFormat="1" ht="21.75" customHeight="1">
      <c r="A226" s="37"/>
      <c r="B226" s="38"/>
      <c r="C226" s="218" t="s">
        <v>360</v>
      </c>
      <c r="D226" s="218" t="s">
        <v>148</v>
      </c>
      <c r="E226" s="219" t="s">
        <v>2008</v>
      </c>
      <c r="F226" s="220" t="s">
        <v>2009</v>
      </c>
      <c r="G226" s="221" t="s">
        <v>295</v>
      </c>
      <c r="H226" s="222">
        <v>59.600000000000001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40</v>
      </c>
      <c r="O226" s="90"/>
      <c r="P226" s="228">
        <f>O226*H226</f>
        <v>0</v>
      </c>
      <c r="Q226" s="228">
        <v>0.00197</v>
      </c>
      <c r="R226" s="228">
        <f>Q226*H226</f>
        <v>0.117412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227</v>
      </c>
      <c r="AT226" s="230" t="s">
        <v>148</v>
      </c>
      <c r="AU226" s="230" t="s">
        <v>85</v>
      </c>
      <c r="AY226" s="16" t="s">
        <v>146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83</v>
      </c>
      <c r="BK226" s="231">
        <f>ROUND(I226*H226,2)</f>
        <v>0</v>
      </c>
      <c r="BL226" s="16" t="s">
        <v>227</v>
      </c>
      <c r="BM226" s="230" t="s">
        <v>2010</v>
      </c>
    </row>
    <row r="227" s="13" customFormat="1">
      <c r="A227" s="13"/>
      <c r="B227" s="232"/>
      <c r="C227" s="233"/>
      <c r="D227" s="234" t="s">
        <v>154</v>
      </c>
      <c r="E227" s="235" t="s">
        <v>1</v>
      </c>
      <c r="F227" s="236" t="s">
        <v>2011</v>
      </c>
      <c r="G227" s="233"/>
      <c r="H227" s="237">
        <v>59.600000000000001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154</v>
      </c>
      <c r="AU227" s="243" t="s">
        <v>85</v>
      </c>
      <c r="AV227" s="13" t="s">
        <v>85</v>
      </c>
      <c r="AW227" s="13" t="s">
        <v>156</v>
      </c>
      <c r="AX227" s="13" t="s">
        <v>75</v>
      </c>
      <c r="AY227" s="243" t="s">
        <v>146</v>
      </c>
    </row>
    <row r="228" s="2" customFormat="1" ht="21.75" customHeight="1">
      <c r="A228" s="37"/>
      <c r="B228" s="38"/>
      <c r="C228" s="218" t="s">
        <v>365</v>
      </c>
      <c r="D228" s="218" t="s">
        <v>148</v>
      </c>
      <c r="E228" s="219" t="s">
        <v>2012</v>
      </c>
      <c r="F228" s="220" t="s">
        <v>2013</v>
      </c>
      <c r="G228" s="221" t="s">
        <v>295</v>
      </c>
      <c r="H228" s="222">
        <v>0.90000000000000002</v>
      </c>
      <c r="I228" s="223"/>
      <c r="J228" s="224">
        <f>ROUND(I228*H228,2)</f>
        <v>0</v>
      </c>
      <c r="K228" s="225"/>
      <c r="L228" s="43"/>
      <c r="M228" s="226" t="s">
        <v>1</v>
      </c>
      <c r="N228" s="227" t="s">
        <v>40</v>
      </c>
      <c r="O228" s="90"/>
      <c r="P228" s="228">
        <f>O228*H228</f>
        <v>0</v>
      </c>
      <c r="Q228" s="228">
        <v>0.0030400000000000002</v>
      </c>
      <c r="R228" s="228">
        <f>Q228*H228</f>
        <v>0.0027360000000000002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227</v>
      </c>
      <c r="AT228" s="230" t="s">
        <v>148</v>
      </c>
      <c r="AU228" s="230" t="s">
        <v>85</v>
      </c>
      <c r="AY228" s="16" t="s">
        <v>146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83</v>
      </c>
      <c r="BK228" s="231">
        <f>ROUND(I228*H228,2)</f>
        <v>0</v>
      </c>
      <c r="BL228" s="16" t="s">
        <v>227</v>
      </c>
      <c r="BM228" s="230" t="s">
        <v>2014</v>
      </c>
    </row>
    <row r="229" s="13" customFormat="1">
      <c r="A229" s="13"/>
      <c r="B229" s="232"/>
      <c r="C229" s="233"/>
      <c r="D229" s="234" t="s">
        <v>154</v>
      </c>
      <c r="E229" s="235" t="s">
        <v>1</v>
      </c>
      <c r="F229" s="236" t="s">
        <v>2015</v>
      </c>
      <c r="G229" s="233"/>
      <c r="H229" s="237">
        <v>0.90000000000000002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154</v>
      </c>
      <c r="AU229" s="243" t="s">
        <v>85</v>
      </c>
      <c r="AV229" s="13" t="s">
        <v>85</v>
      </c>
      <c r="AW229" s="13" t="s">
        <v>156</v>
      </c>
      <c r="AX229" s="13" t="s">
        <v>75</v>
      </c>
      <c r="AY229" s="243" t="s">
        <v>146</v>
      </c>
    </row>
    <row r="230" s="2" customFormat="1" ht="21.75" customHeight="1">
      <c r="A230" s="37"/>
      <c r="B230" s="38"/>
      <c r="C230" s="218" t="s">
        <v>370</v>
      </c>
      <c r="D230" s="218" t="s">
        <v>148</v>
      </c>
      <c r="E230" s="219" t="s">
        <v>2016</v>
      </c>
      <c r="F230" s="220" t="s">
        <v>2017</v>
      </c>
      <c r="G230" s="221" t="s">
        <v>295</v>
      </c>
      <c r="H230" s="222">
        <v>11.199999999999999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40</v>
      </c>
      <c r="O230" s="90"/>
      <c r="P230" s="228">
        <f>O230*H230</f>
        <v>0</v>
      </c>
      <c r="Q230" s="228">
        <v>0.0049199999999999999</v>
      </c>
      <c r="R230" s="228">
        <f>Q230*H230</f>
        <v>0.055103999999999993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227</v>
      </c>
      <c r="AT230" s="230" t="s">
        <v>148</v>
      </c>
      <c r="AU230" s="230" t="s">
        <v>85</v>
      </c>
      <c r="AY230" s="16" t="s">
        <v>146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83</v>
      </c>
      <c r="BK230" s="231">
        <f>ROUND(I230*H230,2)</f>
        <v>0</v>
      </c>
      <c r="BL230" s="16" t="s">
        <v>227</v>
      </c>
      <c r="BM230" s="230" t="s">
        <v>2018</v>
      </c>
    </row>
    <row r="231" s="13" customFormat="1">
      <c r="A231" s="13"/>
      <c r="B231" s="232"/>
      <c r="C231" s="233"/>
      <c r="D231" s="234" t="s">
        <v>154</v>
      </c>
      <c r="E231" s="235" t="s">
        <v>1</v>
      </c>
      <c r="F231" s="236" t="s">
        <v>2019</v>
      </c>
      <c r="G231" s="233"/>
      <c r="H231" s="237">
        <v>11.199999999999999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154</v>
      </c>
      <c r="AU231" s="243" t="s">
        <v>85</v>
      </c>
      <c r="AV231" s="13" t="s">
        <v>85</v>
      </c>
      <c r="AW231" s="13" t="s">
        <v>156</v>
      </c>
      <c r="AX231" s="13" t="s">
        <v>75</v>
      </c>
      <c r="AY231" s="243" t="s">
        <v>146</v>
      </c>
    </row>
    <row r="232" s="2" customFormat="1" ht="24.15" customHeight="1">
      <c r="A232" s="37"/>
      <c r="B232" s="38"/>
      <c r="C232" s="218" t="s">
        <v>374</v>
      </c>
      <c r="D232" s="218" t="s">
        <v>148</v>
      </c>
      <c r="E232" s="219" t="s">
        <v>2020</v>
      </c>
      <c r="F232" s="220" t="s">
        <v>2021</v>
      </c>
      <c r="G232" s="221" t="s">
        <v>295</v>
      </c>
      <c r="H232" s="222">
        <v>2.8999999999999999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40</v>
      </c>
      <c r="O232" s="90"/>
      <c r="P232" s="228">
        <f>O232*H232</f>
        <v>0</v>
      </c>
      <c r="Q232" s="228">
        <v>0.0019604000000000002</v>
      </c>
      <c r="R232" s="228">
        <f>Q232*H232</f>
        <v>0.0056851599999999999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227</v>
      </c>
      <c r="AT232" s="230" t="s">
        <v>148</v>
      </c>
      <c r="AU232" s="230" t="s">
        <v>85</v>
      </c>
      <c r="AY232" s="16" t="s">
        <v>146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83</v>
      </c>
      <c r="BK232" s="231">
        <f>ROUND(I232*H232,2)</f>
        <v>0</v>
      </c>
      <c r="BL232" s="16" t="s">
        <v>227</v>
      </c>
      <c r="BM232" s="230" t="s">
        <v>2022</v>
      </c>
    </row>
    <row r="233" s="2" customFormat="1" ht="16.5" customHeight="1">
      <c r="A233" s="37"/>
      <c r="B233" s="38"/>
      <c r="C233" s="244" t="s">
        <v>381</v>
      </c>
      <c r="D233" s="244" t="s">
        <v>196</v>
      </c>
      <c r="E233" s="245" t="s">
        <v>2023</v>
      </c>
      <c r="F233" s="246" t="s">
        <v>2024</v>
      </c>
      <c r="G233" s="247" t="s">
        <v>340</v>
      </c>
      <c r="H233" s="248">
        <v>1</v>
      </c>
      <c r="I233" s="249"/>
      <c r="J233" s="250">
        <f>ROUND(I233*H233,2)</f>
        <v>0</v>
      </c>
      <c r="K233" s="251"/>
      <c r="L233" s="252"/>
      <c r="M233" s="253" t="s">
        <v>1</v>
      </c>
      <c r="N233" s="254" t="s">
        <v>40</v>
      </c>
      <c r="O233" s="90"/>
      <c r="P233" s="228">
        <f>O233*H233</f>
        <v>0</v>
      </c>
      <c r="Q233" s="228">
        <v>0.00033</v>
      </c>
      <c r="R233" s="228">
        <f>Q233*H233</f>
        <v>0.00033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313</v>
      </c>
      <c r="AT233" s="230" t="s">
        <v>196</v>
      </c>
      <c r="AU233" s="230" t="s">
        <v>85</v>
      </c>
      <c r="AY233" s="16" t="s">
        <v>146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83</v>
      </c>
      <c r="BK233" s="231">
        <f>ROUND(I233*H233,2)</f>
        <v>0</v>
      </c>
      <c r="BL233" s="16" t="s">
        <v>227</v>
      </c>
      <c r="BM233" s="230" t="s">
        <v>2025</v>
      </c>
    </row>
    <row r="234" s="2" customFormat="1" ht="21.75" customHeight="1">
      <c r="A234" s="37"/>
      <c r="B234" s="38"/>
      <c r="C234" s="218" t="s">
        <v>386</v>
      </c>
      <c r="D234" s="218" t="s">
        <v>148</v>
      </c>
      <c r="E234" s="219" t="s">
        <v>2026</v>
      </c>
      <c r="F234" s="220" t="s">
        <v>2027</v>
      </c>
      <c r="G234" s="221" t="s">
        <v>295</v>
      </c>
      <c r="H234" s="222">
        <v>1</v>
      </c>
      <c r="I234" s="223"/>
      <c r="J234" s="224">
        <f>ROUND(I234*H234,2)</f>
        <v>0</v>
      </c>
      <c r="K234" s="225"/>
      <c r="L234" s="43"/>
      <c r="M234" s="226" t="s">
        <v>1</v>
      </c>
      <c r="N234" s="227" t="s">
        <v>40</v>
      </c>
      <c r="O234" s="90"/>
      <c r="P234" s="228">
        <f>O234*H234</f>
        <v>0</v>
      </c>
      <c r="Q234" s="228">
        <v>0.00040999999999999999</v>
      </c>
      <c r="R234" s="228">
        <f>Q234*H234</f>
        <v>0.00040999999999999999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227</v>
      </c>
      <c r="AT234" s="230" t="s">
        <v>148</v>
      </c>
      <c r="AU234" s="230" t="s">
        <v>85</v>
      </c>
      <c r="AY234" s="16" t="s">
        <v>146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83</v>
      </c>
      <c r="BK234" s="231">
        <f>ROUND(I234*H234,2)</f>
        <v>0</v>
      </c>
      <c r="BL234" s="16" t="s">
        <v>227</v>
      </c>
      <c r="BM234" s="230" t="s">
        <v>2028</v>
      </c>
    </row>
    <row r="235" s="2" customFormat="1" ht="21.75" customHeight="1">
      <c r="A235" s="37"/>
      <c r="B235" s="38"/>
      <c r="C235" s="218" t="s">
        <v>392</v>
      </c>
      <c r="D235" s="218" t="s">
        <v>148</v>
      </c>
      <c r="E235" s="219" t="s">
        <v>2029</v>
      </c>
      <c r="F235" s="220" t="s">
        <v>2030</v>
      </c>
      <c r="G235" s="221" t="s">
        <v>295</v>
      </c>
      <c r="H235" s="222">
        <v>1.7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40</v>
      </c>
      <c r="O235" s="90"/>
      <c r="P235" s="228">
        <f>O235*H235</f>
        <v>0</v>
      </c>
      <c r="Q235" s="228">
        <v>0.00048000000000000001</v>
      </c>
      <c r="R235" s="228">
        <f>Q235*H235</f>
        <v>0.00081599999999999999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227</v>
      </c>
      <c r="AT235" s="230" t="s">
        <v>148</v>
      </c>
      <c r="AU235" s="230" t="s">
        <v>85</v>
      </c>
      <c r="AY235" s="16" t="s">
        <v>146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83</v>
      </c>
      <c r="BK235" s="231">
        <f>ROUND(I235*H235,2)</f>
        <v>0</v>
      </c>
      <c r="BL235" s="16" t="s">
        <v>227</v>
      </c>
      <c r="BM235" s="230" t="s">
        <v>2031</v>
      </c>
    </row>
    <row r="236" s="2" customFormat="1" ht="21.75" customHeight="1">
      <c r="A236" s="37"/>
      <c r="B236" s="38"/>
      <c r="C236" s="218" t="s">
        <v>396</v>
      </c>
      <c r="D236" s="218" t="s">
        <v>148</v>
      </c>
      <c r="E236" s="219" t="s">
        <v>2032</v>
      </c>
      <c r="F236" s="220" t="s">
        <v>2033</v>
      </c>
      <c r="G236" s="221" t="s">
        <v>295</v>
      </c>
      <c r="H236" s="222">
        <v>3.5</v>
      </c>
      <c r="I236" s="223"/>
      <c r="J236" s="224">
        <f>ROUND(I236*H236,2)</f>
        <v>0</v>
      </c>
      <c r="K236" s="225"/>
      <c r="L236" s="43"/>
      <c r="M236" s="226" t="s">
        <v>1</v>
      </c>
      <c r="N236" s="227" t="s">
        <v>40</v>
      </c>
      <c r="O236" s="90"/>
      <c r="P236" s="228">
        <f>O236*H236</f>
        <v>0</v>
      </c>
      <c r="Q236" s="228">
        <v>0.00071000000000000002</v>
      </c>
      <c r="R236" s="228">
        <f>Q236*H236</f>
        <v>0.0024850000000000002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227</v>
      </c>
      <c r="AT236" s="230" t="s">
        <v>148</v>
      </c>
      <c r="AU236" s="230" t="s">
        <v>85</v>
      </c>
      <c r="AY236" s="16" t="s">
        <v>146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83</v>
      </c>
      <c r="BK236" s="231">
        <f>ROUND(I236*H236,2)</f>
        <v>0</v>
      </c>
      <c r="BL236" s="16" t="s">
        <v>227</v>
      </c>
      <c r="BM236" s="230" t="s">
        <v>2034</v>
      </c>
    </row>
    <row r="237" s="2" customFormat="1" ht="21.75" customHeight="1">
      <c r="A237" s="37"/>
      <c r="B237" s="38"/>
      <c r="C237" s="218" t="s">
        <v>401</v>
      </c>
      <c r="D237" s="218" t="s">
        <v>148</v>
      </c>
      <c r="E237" s="219" t="s">
        <v>2035</v>
      </c>
      <c r="F237" s="220" t="s">
        <v>2036</v>
      </c>
      <c r="G237" s="221" t="s">
        <v>295</v>
      </c>
      <c r="H237" s="222">
        <v>2.2999999999999998</v>
      </c>
      <c r="I237" s="223"/>
      <c r="J237" s="224">
        <f>ROUND(I237*H237,2)</f>
        <v>0</v>
      </c>
      <c r="K237" s="225"/>
      <c r="L237" s="43"/>
      <c r="M237" s="226" t="s">
        <v>1</v>
      </c>
      <c r="N237" s="227" t="s">
        <v>40</v>
      </c>
      <c r="O237" s="90"/>
      <c r="P237" s="228">
        <f>O237*H237</f>
        <v>0</v>
      </c>
      <c r="Q237" s="228">
        <v>0.0022399999999999998</v>
      </c>
      <c r="R237" s="228">
        <f>Q237*H237</f>
        <v>0.0051519999999999995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227</v>
      </c>
      <c r="AT237" s="230" t="s">
        <v>148</v>
      </c>
      <c r="AU237" s="230" t="s">
        <v>85</v>
      </c>
      <c r="AY237" s="16" t="s">
        <v>146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83</v>
      </c>
      <c r="BK237" s="231">
        <f>ROUND(I237*H237,2)</f>
        <v>0</v>
      </c>
      <c r="BL237" s="16" t="s">
        <v>227</v>
      </c>
      <c r="BM237" s="230" t="s">
        <v>2037</v>
      </c>
    </row>
    <row r="238" s="2" customFormat="1" ht="16.5" customHeight="1">
      <c r="A238" s="37"/>
      <c r="B238" s="38"/>
      <c r="C238" s="218" t="s">
        <v>405</v>
      </c>
      <c r="D238" s="218" t="s">
        <v>148</v>
      </c>
      <c r="E238" s="219" t="s">
        <v>2038</v>
      </c>
      <c r="F238" s="220" t="s">
        <v>2039</v>
      </c>
      <c r="G238" s="221" t="s">
        <v>295</v>
      </c>
      <c r="H238" s="222">
        <v>3</v>
      </c>
      <c r="I238" s="223"/>
      <c r="J238" s="224">
        <f>ROUND(I238*H238,2)</f>
        <v>0</v>
      </c>
      <c r="K238" s="225"/>
      <c r="L238" s="43"/>
      <c r="M238" s="226" t="s">
        <v>1</v>
      </c>
      <c r="N238" s="227" t="s">
        <v>40</v>
      </c>
      <c r="O238" s="90"/>
      <c r="P238" s="228">
        <f>O238*H238</f>
        <v>0</v>
      </c>
      <c r="Q238" s="228">
        <v>0.0019</v>
      </c>
      <c r="R238" s="228">
        <f>Q238*H238</f>
        <v>0.0057000000000000002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227</v>
      </c>
      <c r="AT238" s="230" t="s">
        <v>148</v>
      </c>
      <c r="AU238" s="230" t="s">
        <v>85</v>
      </c>
      <c r="AY238" s="16" t="s">
        <v>146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83</v>
      </c>
      <c r="BK238" s="231">
        <f>ROUND(I238*H238,2)</f>
        <v>0</v>
      </c>
      <c r="BL238" s="16" t="s">
        <v>227</v>
      </c>
      <c r="BM238" s="230" t="s">
        <v>2040</v>
      </c>
    </row>
    <row r="239" s="2" customFormat="1" ht="24.15" customHeight="1">
      <c r="A239" s="37"/>
      <c r="B239" s="38"/>
      <c r="C239" s="218" t="s">
        <v>410</v>
      </c>
      <c r="D239" s="218" t="s">
        <v>148</v>
      </c>
      <c r="E239" s="219" t="s">
        <v>2041</v>
      </c>
      <c r="F239" s="220" t="s">
        <v>2042</v>
      </c>
      <c r="G239" s="221" t="s">
        <v>340</v>
      </c>
      <c r="H239" s="222">
        <v>6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40</v>
      </c>
      <c r="O239" s="90"/>
      <c r="P239" s="228">
        <f>O239*H239</f>
        <v>0</v>
      </c>
      <c r="Q239" s="228">
        <v>0.0015</v>
      </c>
      <c r="R239" s="228">
        <f>Q239*H239</f>
        <v>0.0090000000000000011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152</v>
      </c>
      <c r="AT239" s="230" t="s">
        <v>148</v>
      </c>
      <c r="AU239" s="230" t="s">
        <v>85</v>
      </c>
      <c r="AY239" s="16" t="s">
        <v>146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83</v>
      </c>
      <c r="BK239" s="231">
        <f>ROUND(I239*H239,2)</f>
        <v>0</v>
      </c>
      <c r="BL239" s="16" t="s">
        <v>152</v>
      </c>
      <c r="BM239" s="230" t="s">
        <v>2043</v>
      </c>
    </row>
    <row r="240" s="2" customFormat="1" ht="21.75" customHeight="1">
      <c r="A240" s="37"/>
      <c r="B240" s="38"/>
      <c r="C240" s="218" t="s">
        <v>416</v>
      </c>
      <c r="D240" s="218" t="s">
        <v>148</v>
      </c>
      <c r="E240" s="219" t="s">
        <v>2044</v>
      </c>
      <c r="F240" s="220" t="s">
        <v>2045</v>
      </c>
      <c r="G240" s="221" t="s">
        <v>340</v>
      </c>
      <c r="H240" s="222">
        <v>2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40</v>
      </c>
      <c r="O240" s="90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227</v>
      </c>
      <c r="AT240" s="230" t="s">
        <v>148</v>
      </c>
      <c r="AU240" s="230" t="s">
        <v>85</v>
      </c>
      <c r="AY240" s="16" t="s">
        <v>146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83</v>
      </c>
      <c r="BK240" s="231">
        <f>ROUND(I240*H240,2)</f>
        <v>0</v>
      </c>
      <c r="BL240" s="16" t="s">
        <v>227</v>
      </c>
      <c r="BM240" s="230" t="s">
        <v>2046</v>
      </c>
    </row>
    <row r="241" s="2" customFormat="1" ht="24.15" customHeight="1">
      <c r="A241" s="37"/>
      <c r="B241" s="38"/>
      <c r="C241" s="218" t="s">
        <v>422</v>
      </c>
      <c r="D241" s="218" t="s">
        <v>148</v>
      </c>
      <c r="E241" s="219" t="s">
        <v>2047</v>
      </c>
      <c r="F241" s="220" t="s">
        <v>2048</v>
      </c>
      <c r="G241" s="221" t="s">
        <v>340</v>
      </c>
      <c r="H241" s="222">
        <v>3</v>
      </c>
      <c r="I241" s="223"/>
      <c r="J241" s="224">
        <f>ROUND(I241*H241,2)</f>
        <v>0</v>
      </c>
      <c r="K241" s="225"/>
      <c r="L241" s="43"/>
      <c r="M241" s="226" t="s">
        <v>1</v>
      </c>
      <c r="N241" s="227" t="s">
        <v>40</v>
      </c>
      <c r="O241" s="90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227</v>
      </c>
      <c r="AT241" s="230" t="s">
        <v>148</v>
      </c>
      <c r="AU241" s="230" t="s">
        <v>85</v>
      </c>
      <c r="AY241" s="16" t="s">
        <v>146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83</v>
      </c>
      <c r="BK241" s="231">
        <f>ROUND(I241*H241,2)</f>
        <v>0</v>
      </c>
      <c r="BL241" s="16" t="s">
        <v>227</v>
      </c>
      <c r="BM241" s="230" t="s">
        <v>2049</v>
      </c>
    </row>
    <row r="242" s="13" customFormat="1">
      <c r="A242" s="13"/>
      <c r="B242" s="232"/>
      <c r="C242" s="233"/>
      <c r="D242" s="234" t="s">
        <v>154</v>
      </c>
      <c r="E242" s="235" t="s">
        <v>1</v>
      </c>
      <c r="F242" s="236" t="s">
        <v>2050</v>
      </c>
      <c r="G242" s="233"/>
      <c r="H242" s="237">
        <v>3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154</v>
      </c>
      <c r="AU242" s="243" t="s">
        <v>85</v>
      </c>
      <c r="AV242" s="13" t="s">
        <v>85</v>
      </c>
      <c r="AW242" s="13" t="s">
        <v>156</v>
      </c>
      <c r="AX242" s="13" t="s">
        <v>75</v>
      </c>
      <c r="AY242" s="243" t="s">
        <v>146</v>
      </c>
    </row>
    <row r="243" s="2" customFormat="1" ht="24.15" customHeight="1">
      <c r="A243" s="37"/>
      <c r="B243" s="38"/>
      <c r="C243" s="218" t="s">
        <v>426</v>
      </c>
      <c r="D243" s="218" t="s">
        <v>148</v>
      </c>
      <c r="E243" s="219" t="s">
        <v>2051</v>
      </c>
      <c r="F243" s="220" t="s">
        <v>2052</v>
      </c>
      <c r="G243" s="221" t="s">
        <v>340</v>
      </c>
      <c r="H243" s="222">
        <v>3</v>
      </c>
      <c r="I243" s="223"/>
      <c r="J243" s="224">
        <f>ROUND(I243*H243,2)</f>
        <v>0</v>
      </c>
      <c r="K243" s="225"/>
      <c r="L243" s="43"/>
      <c r="M243" s="226" t="s">
        <v>1</v>
      </c>
      <c r="N243" s="227" t="s">
        <v>40</v>
      </c>
      <c r="O243" s="90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227</v>
      </c>
      <c r="AT243" s="230" t="s">
        <v>148</v>
      </c>
      <c r="AU243" s="230" t="s">
        <v>85</v>
      </c>
      <c r="AY243" s="16" t="s">
        <v>146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83</v>
      </c>
      <c r="BK243" s="231">
        <f>ROUND(I243*H243,2)</f>
        <v>0</v>
      </c>
      <c r="BL243" s="16" t="s">
        <v>227</v>
      </c>
      <c r="BM243" s="230" t="s">
        <v>2053</v>
      </c>
    </row>
    <row r="244" s="13" customFormat="1">
      <c r="A244" s="13"/>
      <c r="B244" s="232"/>
      <c r="C244" s="233"/>
      <c r="D244" s="234" t="s">
        <v>154</v>
      </c>
      <c r="E244" s="235" t="s">
        <v>1</v>
      </c>
      <c r="F244" s="236" t="s">
        <v>2054</v>
      </c>
      <c r="G244" s="233"/>
      <c r="H244" s="237">
        <v>3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154</v>
      </c>
      <c r="AU244" s="243" t="s">
        <v>85</v>
      </c>
      <c r="AV244" s="13" t="s">
        <v>85</v>
      </c>
      <c r="AW244" s="13" t="s">
        <v>156</v>
      </c>
      <c r="AX244" s="13" t="s">
        <v>75</v>
      </c>
      <c r="AY244" s="243" t="s">
        <v>146</v>
      </c>
    </row>
    <row r="245" s="2" customFormat="1" ht="16.5" customHeight="1">
      <c r="A245" s="37"/>
      <c r="B245" s="38"/>
      <c r="C245" s="218" t="s">
        <v>432</v>
      </c>
      <c r="D245" s="218" t="s">
        <v>148</v>
      </c>
      <c r="E245" s="219" t="s">
        <v>2055</v>
      </c>
      <c r="F245" s="220" t="s">
        <v>2056</v>
      </c>
      <c r="G245" s="221" t="s">
        <v>340</v>
      </c>
      <c r="H245" s="222">
        <v>1</v>
      </c>
      <c r="I245" s="223"/>
      <c r="J245" s="224">
        <f>ROUND(I245*H245,2)</f>
        <v>0</v>
      </c>
      <c r="K245" s="225"/>
      <c r="L245" s="43"/>
      <c r="M245" s="226" t="s">
        <v>1</v>
      </c>
      <c r="N245" s="227" t="s">
        <v>40</v>
      </c>
      <c r="O245" s="90"/>
      <c r="P245" s="228">
        <f>O245*H245</f>
        <v>0</v>
      </c>
      <c r="Q245" s="228">
        <v>0.00029</v>
      </c>
      <c r="R245" s="228">
        <f>Q245*H245</f>
        <v>0.00029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227</v>
      </c>
      <c r="AT245" s="230" t="s">
        <v>148</v>
      </c>
      <c r="AU245" s="230" t="s">
        <v>85</v>
      </c>
      <c r="AY245" s="16" t="s">
        <v>146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83</v>
      </c>
      <c r="BK245" s="231">
        <f>ROUND(I245*H245,2)</f>
        <v>0</v>
      </c>
      <c r="BL245" s="16" t="s">
        <v>227</v>
      </c>
      <c r="BM245" s="230" t="s">
        <v>2057</v>
      </c>
    </row>
    <row r="246" s="2" customFormat="1" ht="24.15" customHeight="1">
      <c r="A246" s="37"/>
      <c r="B246" s="38"/>
      <c r="C246" s="218" t="s">
        <v>437</v>
      </c>
      <c r="D246" s="218" t="s">
        <v>148</v>
      </c>
      <c r="E246" s="219" t="s">
        <v>2058</v>
      </c>
      <c r="F246" s="220" t="s">
        <v>2059</v>
      </c>
      <c r="G246" s="221" t="s">
        <v>295</v>
      </c>
      <c r="H246" s="222">
        <v>60.200000000000003</v>
      </c>
      <c r="I246" s="223"/>
      <c r="J246" s="224">
        <f>ROUND(I246*H246,2)</f>
        <v>0</v>
      </c>
      <c r="K246" s="225"/>
      <c r="L246" s="43"/>
      <c r="M246" s="226" t="s">
        <v>1</v>
      </c>
      <c r="N246" s="227" t="s">
        <v>40</v>
      </c>
      <c r="O246" s="90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227</v>
      </c>
      <c r="AT246" s="230" t="s">
        <v>148</v>
      </c>
      <c r="AU246" s="230" t="s">
        <v>85</v>
      </c>
      <c r="AY246" s="16" t="s">
        <v>146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83</v>
      </c>
      <c r="BK246" s="231">
        <f>ROUND(I246*H246,2)</f>
        <v>0</v>
      </c>
      <c r="BL246" s="16" t="s">
        <v>227</v>
      </c>
      <c r="BM246" s="230" t="s">
        <v>2060</v>
      </c>
    </row>
    <row r="247" s="2" customFormat="1" ht="24.15" customHeight="1">
      <c r="A247" s="37"/>
      <c r="B247" s="38"/>
      <c r="C247" s="218" t="s">
        <v>442</v>
      </c>
      <c r="D247" s="218" t="s">
        <v>148</v>
      </c>
      <c r="E247" s="219" t="s">
        <v>2061</v>
      </c>
      <c r="F247" s="220" t="s">
        <v>2062</v>
      </c>
      <c r="G247" s="221" t="s">
        <v>295</v>
      </c>
      <c r="H247" s="222">
        <v>11.199999999999999</v>
      </c>
      <c r="I247" s="223"/>
      <c r="J247" s="224">
        <f>ROUND(I247*H247,2)</f>
        <v>0</v>
      </c>
      <c r="K247" s="225"/>
      <c r="L247" s="43"/>
      <c r="M247" s="226" t="s">
        <v>1</v>
      </c>
      <c r="N247" s="227" t="s">
        <v>40</v>
      </c>
      <c r="O247" s="90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227</v>
      </c>
      <c r="AT247" s="230" t="s">
        <v>148</v>
      </c>
      <c r="AU247" s="230" t="s">
        <v>85</v>
      </c>
      <c r="AY247" s="16" t="s">
        <v>146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83</v>
      </c>
      <c r="BK247" s="231">
        <f>ROUND(I247*H247,2)</f>
        <v>0</v>
      </c>
      <c r="BL247" s="16" t="s">
        <v>227</v>
      </c>
      <c r="BM247" s="230" t="s">
        <v>2063</v>
      </c>
    </row>
    <row r="248" s="2" customFormat="1" ht="49.05" customHeight="1">
      <c r="A248" s="37"/>
      <c r="B248" s="38"/>
      <c r="C248" s="218" t="s">
        <v>446</v>
      </c>
      <c r="D248" s="218" t="s">
        <v>148</v>
      </c>
      <c r="E248" s="219" t="s">
        <v>2064</v>
      </c>
      <c r="F248" s="220" t="s">
        <v>2065</v>
      </c>
      <c r="G248" s="221" t="s">
        <v>184</v>
      </c>
      <c r="H248" s="222">
        <v>0.19700000000000001</v>
      </c>
      <c r="I248" s="223"/>
      <c r="J248" s="224">
        <f>ROUND(I248*H248,2)</f>
        <v>0</v>
      </c>
      <c r="K248" s="225"/>
      <c r="L248" s="43"/>
      <c r="M248" s="226" t="s">
        <v>1</v>
      </c>
      <c r="N248" s="227" t="s">
        <v>40</v>
      </c>
      <c r="O248" s="90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227</v>
      </c>
      <c r="AT248" s="230" t="s">
        <v>148</v>
      </c>
      <c r="AU248" s="230" t="s">
        <v>85</v>
      </c>
      <c r="AY248" s="16" t="s">
        <v>146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83</v>
      </c>
      <c r="BK248" s="231">
        <f>ROUND(I248*H248,2)</f>
        <v>0</v>
      </c>
      <c r="BL248" s="16" t="s">
        <v>227</v>
      </c>
      <c r="BM248" s="230" t="s">
        <v>2066</v>
      </c>
    </row>
    <row r="249" s="12" customFormat="1" ht="22.8" customHeight="1">
      <c r="A249" s="12"/>
      <c r="B249" s="202"/>
      <c r="C249" s="203"/>
      <c r="D249" s="204" t="s">
        <v>74</v>
      </c>
      <c r="E249" s="216" t="s">
        <v>2067</v>
      </c>
      <c r="F249" s="216" t="s">
        <v>2068</v>
      </c>
      <c r="G249" s="203"/>
      <c r="H249" s="203"/>
      <c r="I249" s="206"/>
      <c r="J249" s="217">
        <f>BK249</f>
        <v>0</v>
      </c>
      <c r="K249" s="203"/>
      <c r="L249" s="208"/>
      <c r="M249" s="209"/>
      <c r="N249" s="210"/>
      <c r="O249" s="210"/>
      <c r="P249" s="211">
        <f>SUM(P250:P272)</f>
        <v>0</v>
      </c>
      <c r="Q249" s="210"/>
      <c r="R249" s="211">
        <f>SUM(R250:R272)</f>
        <v>0.029507000000000002</v>
      </c>
      <c r="S249" s="210"/>
      <c r="T249" s="212">
        <f>SUM(T250:T272)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3" t="s">
        <v>85</v>
      </c>
      <c r="AT249" s="214" t="s">
        <v>74</v>
      </c>
      <c r="AU249" s="214" t="s">
        <v>83</v>
      </c>
      <c r="AY249" s="213" t="s">
        <v>146</v>
      </c>
      <c r="BK249" s="215">
        <f>SUM(BK250:BK272)</f>
        <v>0</v>
      </c>
    </row>
    <row r="250" s="2" customFormat="1" ht="33" customHeight="1">
      <c r="A250" s="37"/>
      <c r="B250" s="38"/>
      <c r="C250" s="218" t="s">
        <v>451</v>
      </c>
      <c r="D250" s="218" t="s">
        <v>148</v>
      </c>
      <c r="E250" s="219" t="s">
        <v>2069</v>
      </c>
      <c r="F250" s="220" t="s">
        <v>2070</v>
      </c>
      <c r="G250" s="221" t="s">
        <v>295</v>
      </c>
      <c r="H250" s="222">
        <v>10.800000000000001</v>
      </c>
      <c r="I250" s="223"/>
      <c r="J250" s="224">
        <f>ROUND(I250*H250,2)</f>
        <v>0</v>
      </c>
      <c r="K250" s="225"/>
      <c r="L250" s="43"/>
      <c r="M250" s="226" t="s">
        <v>1</v>
      </c>
      <c r="N250" s="227" t="s">
        <v>40</v>
      </c>
      <c r="O250" s="90"/>
      <c r="P250" s="228">
        <f>O250*H250</f>
        <v>0</v>
      </c>
      <c r="Q250" s="228">
        <v>0.00084000000000000003</v>
      </c>
      <c r="R250" s="228">
        <f>Q250*H250</f>
        <v>0.0090720000000000002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227</v>
      </c>
      <c r="AT250" s="230" t="s">
        <v>148</v>
      </c>
      <c r="AU250" s="230" t="s">
        <v>85</v>
      </c>
      <c r="AY250" s="16" t="s">
        <v>146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83</v>
      </c>
      <c r="BK250" s="231">
        <f>ROUND(I250*H250,2)</f>
        <v>0</v>
      </c>
      <c r="BL250" s="16" t="s">
        <v>227</v>
      </c>
      <c r="BM250" s="230" t="s">
        <v>2071</v>
      </c>
    </row>
    <row r="251" s="2" customFormat="1" ht="33" customHeight="1">
      <c r="A251" s="37"/>
      <c r="B251" s="38"/>
      <c r="C251" s="218" t="s">
        <v>457</v>
      </c>
      <c r="D251" s="218" t="s">
        <v>148</v>
      </c>
      <c r="E251" s="219" t="s">
        <v>2072</v>
      </c>
      <c r="F251" s="220" t="s">
        <v>2073</v>
      </c>
      <c r="G251" s="221" t="s">
        <v>295</v>
      </c>
      <c r="H251" s="222">
        <v>3.7000000000000002</v>
      </c>
      <c r="I251" s="223"/>
      <c r="J251" s="224">
        <f>ROUND(I251*H251,2)</f>
        <v>0</v>
      </c>
      <c r="K251" s="225"/>
      <c r="L251" s="43"/>
      <c r="M251" s="226" t="s">
        <v>1</v>
      </c>
      <c r="N251" s="227" t="s">
        <v>40</v>
      </c>
      <c r="O251" s="90"/>
      <c r="P251" s="228">
        <f>O251*H251</f>
        <v>0</v>
      </c>
      <c r="Q251" s="228">
        <v>0.00116</v>
      </c>
      <c r="R251" s="228">
        <f>Q251*H251</f>
        <v>0.0042919999999999998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227</v>
      </c>
      <c r="AT251" s="230" t="s">
        <v>148</v>
      </c>
      <c r="AU251" s="230" t="s">
        <v>85</v>
      </c>
      <c r="AY251" s="16" t="s">
        <v>146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83</v>
      </c>
      <c r="BK251" s="231">
        <f>ROUND(I251*H251,2)</f>
        <v>0</v>
      </c>
      <c r="BL251" s="16" t="s">
        <v>227</v>
      </c>
      <c r="BM251" s="230" t="s">
        <v>2074</v>
      </c>
    </row>
    <row r="252" s="2" customFormat="1">
      <c r="A252" s="37"/>
      <c r="B252" s="38"/>
      <c r="C252" s="39"/>
      <c r="D252" s="234" t="s">
        <v>612</v>
      </c>
      <c r="E252" s="39"/>
      <c r="F252" s="265" t="s">
        <v>2075</v>
      </c>
      <c r="G252" s="39"/>
      <c r="H252" s="39"/>
      <c r="I252" s="266"/>
      <c r="J252" s="39"/>
      <c r="K252" s="39"/>
      <c r="L252" s="43"/>
      <c r="M252" s="267"/>
      <c r="N252" s="268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612</v>
      </c>
      <c r="AU252" s="16" t="s">
        <v>85</v>
      </c>
    </row>
    <row r="253" s="2" customFormat="1" ht="24.15" customHeight="1">
      <c r="A253" s="37"/>
      <c r="B253" s="38"/>
      <c r="C253" s="218" t="s">
        <v>462</v>
      </c>
      <c r="D253" s="218" t="s">
        <v>148</v>
      </c>
      <c r="E253" s="219" t="s">
        <v>2076</v>
      </c>
      <c r="F253" s="220" t="s">
        <v>2077</v>
      </c>
      <c r="G253" s="221" t="s">
        <v>1832</v>
      </c>
      <c r="H253" s="222">
        <v>1</v>
      </c>
      <c r="I253" s="223"/>
      <c r="J253" s="224">
        <f>ROUND(I253*H253,2)</f>
        <v>0</v>
      </c>
      <c r="K253" s="225"/>
      <c r="L253" s="43"/>
      <c r="M253" s="226" t="s">
        <v>1</v>
      </c>
      <c r="N253" s="227" t="s">
        <v>40</v>
      </c>
      <c r="O253" s="90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227</v>
      </c>
      <c r="AT253" s="230" t="s">
        <v>148</v>
      </c>
      <c r="AU253" s="230" t="s">
        <v>85</v>
      </c>
      <c r="AY253" s="16" t="s">
        <v>146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83</v>
      </c>
      <c r="BK253" s="231">
        <f>ROUND(I253*H253,2)</f>
        <v>0</v>
      </c>
      <c r="BL253" s="16" t="s">
        <v>227</v>
      </c>
      <c r="BM253" s="230" t="s">
        <v>2078</v>
      </c>
    </row>
    <row r="254" s="2" customFormat="1" ht="55.5" customHeight="1">
      <c r="A254" s="37"/>
      <c r="B254" s="38"/>
      <c r="C254" s="218" t="s">
        <v>467</v>
      </c>
      <c r="D254" s="218" t="s">
        <v>148</v>
      </c>
      <c r="E254" s="219" t="s">
        <v>2079</v>
      </c>
      <c r="F254" s="220" t="s">
        <v>2080</v>
      </c>
      <c r="G254" s="221" t="s">
        <v>295</v>
      </c>
      <c r="H254" s="222">
        <v>10.800000000000001</v>
      </c>
      <c r="I254" s="223"/>
      <c r="J254" s="224">
        <f>ROUND(I254*H254,2)</f>
        <v>0</v>
      </c>
      <c r="K254" s="225"/>
      <c r="L254" s="43"/>
      <c r="M254" s="226" t="s">
        <v>1</v>
      </c>
      <c r="N254" s="227" t="s">
        <v>40</v>
      </c>
      <c r="O254" s="90"/>
      <c r="P254" s="228">
        <f>O254*H254</f>
        <v>0</v>
      </c>
      <c r="Q254" s="228">
        <v>6.9999999999999994E-05</v>
      </c>
      <c r="R254" s="228">
        <f>Q254*H254</f>
        <v>0.00075599999999999994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227</v>
      </c>
      <c r="AT254" s="230" t="s">
        <v>148</v>
      </c>
      <c r="AU254" s="230" t="s">
        <v>85</v>
      </c>
      <c r="AY254" s="16" t="s">
        <v>146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83</v>
      </c>
      <c r="BK254" s="231">
        <f>ROUND(I254*H254,2)</f>
        <v>0</v>
      </c>
      <c r="BL254" s="16" t="s">
        <v>227</v>
      </c>
      <c r="BM254" s="230" t="s">
        <v>2081</v>
      </c>
    </row>
    <row r="255" s="2" customFormat="1" ht="55.5" customHeight="1">
      <c r="A255" s="37"/>
      <c r="B255" s="38"/>
      <c r="C255" s="218" t="s">
        <v>472</v>
      </c>
      <c r="D255" s="218" t="s">
        <v>148</v>
      </c>
      <c r="E255" s="219" t="s">
        <v>2082</v>
      </c>
      <c r="F255" s="220" t="s">
        <v>2083</v>
      </c>
      <c r="G255" s="221" t="s">
        <v>295</v>
      </c>
      <c r="H255" s="222">
        <v>6.2000000000000002</v>
      </c>
      <c r="I255" s="223"/>
      <c r="J255" s="224">
        <f>ROUND(I255*H255,2)</f>
        <v>0</v>
      </c>
      <c r="K255" s="225"/>
      <c r="L255" s="43"/>
      <c r="M255" s="226" t="s">
        <v>1</v>
      </c>
      <c r="N255" s="227" t="s">
        <v>40</v>
      </c>
      <c r="O255" s="90"/>
      <c r="P255" s="228">
        <f>O255*H255</f>
        <v>0</v>
      </c>
      <c r="Q255" s="228">
        <v>0.00016000000000000001</v>
      </c>
      <c r="R255" s="228">
        <f>Q255*H255</f>
        <v>0.00099200000000000004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227</v>
      </c>
      <c r="AT255" s="230" t="s">
        <v>148</v>
      </c>
      <c r="AU255" s="230" t="s">
        <v>85</v>
      </c>
      <c r="AY255" s="16" t="s">
        <v>146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83</v>
      </c>
      <c r="BK255" s="231">
        <f>ROUND(I255*H255,2)</f>
        <v>0</v>
      </c>
      <c r="BL255" s="16" t="s">
        <v>227</v>
      </c>
      <c r="BM255" s="230" t="s">
        <v>2084</v>
      </c>
    </row>
    <row r="256" s="13" customFormat="1">
      <c r="A256" s="13"/>
      <c r="B256" s="232"/>
      <c r="C256" s="233"/>
      <c r="D256" s="234" t="s">
        <v>154</v>
      </c>
      <c r="E256" s="235" t="s">
        <v>1</v>
      </c>
      <c r="F256" s="236" t="s">
        <v>2085</v>
      </c>
      <c r="G256" s="233"/>
      <c r="H256" s="237">
        <v>6.2000000000000002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154</v>
      </c>
      <c r="AU256" s="243" t="s">
        <v>85</v>
      </c>
      <c r="AV256" s="13" t="s">
        <v>85</v>
      </c>
      <c r="AW256" s="13" t="s">
        <v>156</v>
      </c>
      <c r="AX256" s="13" t="s">
        <v>75</v>
      </c>
      <c r="AY256" s="243" t="s">
        <v>146</v>
      </c>
    </row>
    <row r="257" s="2" customFormat="1" ht="24.15" customHeight="1">
      <c r="A257" s="37"/>
      <c r="B257" s="38"/>
      <c r="C257" s="218" t="s">
        <v>478</v>
      </c>
      <c r="D257" s="218" t="s">
        <v>148</v>
      </c>
      <c r="E257" s="219" t="s">
        <v>2086</v>
      </c>
      <c r="F257" s="220" t="s">
        <v>2087</v>
      </c>
      <c r="G257" s="221" t="s">
        <v>340</v>
      </c>
      <c r="H257" s="222">
        <v>6</v>
      </c>
      <c r="I257" s="223"/>
      <c r="J257" s="224">
        <f>ROUND(I257*H257,2)</f>
        <v>0</v>
      </c>
      <c r="K257" s="225"/>
      <c r="L257" s="43"/>
      <c r="M257" s="226" t="s">
        <v>1</v>
      </c>
      <c r="N257" s="227" t="s">
        <v>40</v>
      </c>
      <c r="O257" s="90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227</v>
      </c>
      <c r="AT257" s="230" t="s">
        <v>148</v>
      </c>
      <c r="AU257" s="230" t="s">
        <v>85</v>
      </c>
      <c r="AY257" s="16" t="s">
        <v>146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83</v>
      </c>
      <c r="BK257" s="231">
        <f>ROUND(I257*H257,2)</f>
        <v>0</v>
      </c>
      <c r="BL257" s="16" t="s">
        <v>227</v>
      </c>
      <c r="BM257" s="230" t="s">
        <v>2088</v>
      </c>
    </row>
    <row r="258" s="2" customFormat="1" ht="24.15" customHeight="1">
      <c r="A258" s="37"/>
      <c r="B258" s="38"/>
      <c r="C258" s="218" t="s">
        <v>484</v>
      </c>
      <c r="D258" s="218" t="s">
        <v>148</v>
      </c>
      <c r="E258" s="219" t="s">
        <v>2089</v>
      </c>
      <c r="F258" s="220" t="s">
        <v>2090</v>
      </c>
      <c r="G258" s="221" t="s">
        <v>340</v>
      </c>
      <c r="H258" s="222">
        <v>6</v>
      </c>
      <c r="I258" s="223"/>
      <c r="J258" s="224">
        <f>ROUND(I258*H258,2)</f>
        <v>0</v>
      </c>
      <c r="K258" s="225"/>
      <c r="L258" s="43"/>
      <c r="M258" s="226" t="s">
        <v>1</v>
      </c>
      <c r="N258" s="227" t="s">
        <v>40</v>
      </c>
      <c r="O258" s="90"/>
      <c r="P258" s="228">
        <f>O258*H258</f>
        <v>0</v>
      </c>
      <c r="Q258" s="228">
        <v>0.00017000000000000001</v>
      </c>
      <c r="R258" s="228">
        <f>Q258*H258</f>
        <v>0.0010200000000000001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227</v>
      </c>
      <c r="AT258" s="230" t="s">
        <v>148</v>
      </c>
      <c r="AU258" s="230" t="s">
        <v>85</v>
      </c>
      <c r="AY258" s="16" t="s">
        <v>146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83</v>
      </c>
      <c r="BK258" s="231">
        <f>ROUND(I258*H258,2)</f>
        <v>0</v>
      </c>
      <c r="BL258" s="16" t="s">
        <v>227</v>
      </c>
      <c r="BM258" s="230" t="s">
        <v>2091</v>
      </c>
    </row>
    <row r="259" s="2" customFormat="1" ht="44.25" customHeight="1">
      <c r="A259" s="37"/>
      <c r="B259" s="38"/>
      <c r="C259" s="218" t="s">
        <v>495</v>
      </c>
      <c r="D259" s="218" t="s">
        <v>148</v>
      </c>
      <c r="E259" s="219" t="s">
        <v>2092</v>
      </c>
      <c r="F259" s="220" t="s">
        <v>2093</v>
      </c>
      <c r="G259" s="221" t="s">
        <v>340</v>
      </c>
      <c r="H259" s="222">
        <v>3</v>
      </c>
      <c r="I259" s="223"/>
      <c r="J259" s="224">
        <f>ROUND(I259*H259,2)</f>
        <v>0</v>
      </c>
      <c r="K259" s="225"/>
      <c r="L259" s="43"/>
      <c r="M259" s="226" t="s">
        <v>1</v>
      </c>
      <c r="N259" s="227" t="s">
        <v>40</v>
      </c>
      <c r="O259" s="90"/>
      <c r="P259" s="228">
        <f>O259*H259</f>
        <v>0</v>
      </c>
      <c r="Q259" s="228">
        <v>0.00011</v>
      </c>
      <c r="R259" s="228">
        <f>Q259*H259</f>
        <v>0.00033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227</v>
      </c>
      <c r="AT259" s="230" t="s">
        <v>148</v>
      </c>
      <c r="AU259" s="230" t="s">
        <v>85</v>
      </c>
      <c r="AY259" s="16" t="s">
        <v>146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83</v>
      </c>
      <c r="BK259" s="231">
        <f>ROUND(I259*H259,2)</f>
        <v>0</v>
      </c>
      <c r="BL259" s="16" t="s">
        <v>227</v>
      </c>
      <c r="BM259" s="230" t="s">
        <v>2094</v>
      </c>
    </row>
    <row r="260" s="2" customFormat="1" ht="44.25" customHeight="1">
      <c r="A260" s="37"/>
      <c r="B260" s="38"/>
      <c r="C260" s="218" t="s">
        <v>500</v>
      </c>
      <c r="D260" s="218" t="s">
        <v>148</v>
      </c>
      <c r="E260" s="219" t="s">
        <v>2095</v>
      </c>
      <c r="F260" s="220" t="s">
        <v>2096</v>
      </c>
      <c r="G260" s="221" t="s">
        <v>340</v>
      </c>
      <c r="H260" s="222">
        <v>1</v>
      </c>
      <c r="I260" s="223"/>
      <c r="J260" s="224">
        <f>ROUND(I260*H260,2)</f>
        <v>0</v>
      </c>
      <c r="K260" s="225"/>
      <c r="L260" s="43"/>
      <c r="M260" s="226" t="s">
        <v>1</v>
      </c>
      <c r="N260" s="227" t="s">
        <v>40</v>
      </c>
      <c r="O260" s="90"/>
      <c r="P260" s="228">
        <f>O260*H260</f>
        <v>0</v>
      </c>
      <c r="Q260" s="228">
        <v>0.00020000000000000001</v>
      </c>
      <c r="R260" s="228">
        <f>Q260*H260</f>
        <v>0.00020000000000000001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227</v>
      </c>
      <c r="AT260" s="230" t="s">
        <v>148</v>
      </c>
      <c r="AU260" s="230" t="s">
        <v>85</v>
      </c>
      <c r="AY260" s="16" t="s">
        <v>146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83</v>
      </c>
      <c r="BK260" s="231">
        <f>ROUND(I260*H260,2)</f>
        <v>0</v>
      </c>
      <c r="BL260" s="16" t="s">
        <v>227</v>
      </c>
      <c r="BM260" s="230" t="s">
        <v>2097</v>
      </c>
    </row>
    <row r="261" s="2" customFormat="1" ht="24.15" customHeight="1">
      <c r="A261" s="37"/>
      <c r="B261" s="38"/>
      <c r="C261" s="218" t="s">
        <v>505</v>
      </c>
      <c r="D261" s="218" t="s">
        <v>148</v>
      </c>
      <c r="E261" s="219" t="s">
        <v>2098</v>
      </c>
      <c r="F261" s="220" t="s">
        <v>2099</v>
      </c>
      <c r="G261" s="221" t="s">
        <v>340</v>
      </c>
      <c r="H261" s="222">
        <v>2</v>
      </c>
      <c r="I261" s="223"/>
      <c r="J261" s="224">
        <f>ROUND(I261*H261,2)</f>
        <v>0</v>
      </c>
      <c r="K261" s="225"/>
      <c r="L261" s="43"/>
      <c r="M261" s="226" t="s">
        <v>1</v>
      </c>
      <c r="N261" s="227" t="s">
        <v>40</v>
      </c>
      <c r="O261" s="90"/>
      <c r="P261" s="228">
        <f>O261*H261</f>
        <v>0</v>
      </c>
      <c r="Q261" s="228">
        <v>0.00034000000000000002</v>
      </c>
      <c r="R261" s="228">
        <f>Q261*H261</f>
        <v>0.00068000000000000005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227</v>
      </c>
      <c r="AT261" s="230" t="s">
        <v>148</v>
      </c>
      <c r="AU261" s="230" t="s">
        <v>85</v>
      </c>
      <c r="AY261" s="16" t="s">
        <v>146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83</v>
      </c>
      <c r="BK261" s="231">
        <f>ROUND(I261*H261,2)</f>
        <v>0</v>
      </c>
      <c r="BL261" s="16" t="s">
        <v>227</v>
      </c>
      <c r="BM261" s="230" t="s">
        <v>2100</v>
      </c>
    </row>
    <row r="262" s="2" customFormat="1" ht="33" customHeight="1">
      <c r="A262" s="37"/>
      <c r="B262" s="38"/>
      <c r="C262" s="218" t="s">
        <v>513</v>
      </c>
      <c r="D262" s="218" t="s">
        <v>148</v>
      </c>
      <c r="E262" s="219" t="s">
        <v>2101</v>
      </c>
      <c r="F262" s="220" t="s">
        <v>2102</v>
      </c>
      <c r="G262" s="221" t="s">
        <v>340</v>
      </c>
      <c r="H262" s="222">
        <v>2</v>
      </c>
      <c r="I262" s="223"/>
      <c r="J262" s="224">
        <f>ROUND(I262*H262,2)</f>
        <v>0</v>
      </c>
      <c r="K262" s="225"/>
      <c r="L262" s="43"/>
      <c r="M262" s="226" t="s">
        <v>1</v>
      </c>
      <c r="N262" s="227" t="s">
        <v>40</v>
      </c>
      <c r="O262" s="90"/>
      <c r="P262" s="228">
        <f>O262*H262</f>
        <v>0</v>
      </c>
      <c r="Q262" s="228">
        <v>0.00040000000000000002</v>
      </c>
      <c r="R262" s="228">
        <f>Q262*H262</f>
        <v>0.00080000000000000004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227</v>
      </c>
      <c r="AT262" s="230" t="s">
        <v>148</v>
      </c>
      <c r="AU262" s="230" t="s">
        <v>85</v>
      </c>
      <c r="AY262" s="16" t="s">
        <v>146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83</v>
      </c>
      <c r="BK262" s="231">
        <f>ROUND(I262*H262,2)</f>
        <v>0</v>
      </c>
      <c r="BL262" s="16" t="s">
        <v>227</v>
      </c>
      <c r="BM262" s="230" t="s">
        <v>2103</v>
      </c>
    </row>
    <row r="263" s="2" customFormat="1" ht="24.15" customHeight="1">
      <c r="A263" s="37"/>
      <c r="B263" s="38"/>
      <c r="C263" s="218" t="s">
        <v>518</v>
      </c>
      <c r="D263" s="218" t="s">
        <v>148</v>
      </c>
      <c r="E263" s="219" t="s">
        <v>2104</v>
      </c>
      <c r="F263" s="220" t="s">
        <v>2105</v>
      </c>
      <c r="G263" s="221" t="s">
        <v>340</v>
      </c>
      <c r="H263" s="222">
        <v>3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40</v>
      </c>
      <c r="O263" s="90"/>
      <c r="P263" s="228">
        <f>O263*H263</f>
        <v>0</v>
      </c>
      <c r="Q263" s="228">
        <v>2.0000000000000002E-05</v>
      </c>
      <c r="R263" s="228">
        <f>Q263*H263</f>
        <v>6.0000000000000008E-05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227</v>
      </c>
      <c r="AT263" s="230" t="s">
        <v>148</v>
      </c>
      <c r="AU263" s="230" t="s">
        <v>85</v>
      </c>
      <c r="AY263" s="16" t="s">
        <v>146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83</v>
      </c>
      <c r="BK263" s="231">
        <f>ROUND(I263*H263,2)</f>
        <v>0</v>
      </c>
      <c r="BL263" s="16" t="s">
        <v>227</v>
      </c>
      <c r="BM263" s="230" t="s">
        <v>2106</v>
      </c>
    </row>
    <row r="264" s="2" customFormat="1" ht="24.15" customHeight="1">
      <c r="A264" s="37"/>
      <c r="B264" s="38"/>
      <c r="C264" s="244" t="s">
        <v>522</v>
      </c>
      <c r="D264" s="244" t="s">
        <v>196</v>
      </c>
      <c r="E264" s="245" t="s">
        <v>2107</v>
      </c>
      <c r="F264" s="246" t="s">
        <v>2108</v>
      </c>
      <c r="G264" s="247" t="s">
        <v>1</v>
      </c>
      <c r="H264" s="248">
        <v>1</v>
      </c>
      <c r="I264" s="249"/>
      <c r="J264" s="250">
        <f>ROUND(I264*H264,2)</f>
        <v>0</v>
      </c>
      <c r="K264" s="251"/>
      <c r="L264" s="252"/>
      <c r="M264" s="253" t="s">
        <v>1</v>
      </c>
      <c r="N264" s="254" t="s">
        <v>40</v>
      </c>
      <c r="O264" s="90"/>
      <c r="P264" s="228">
        <f>O264*H264</f>
        <v>0</v>
      </c>
      <c r="Q264" s="228">
        <v>0.0015</v>
      </c>
      <c r="R264" s="228">
        <f>Q264*H264</f>
        <v>0.0015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313</v>
      </c>
      <c r="AT264" s="230" t="s">
        <v>196</v>
      </c>
      <c r="AU264" s="230" t="s">
        <v>85</v>
      </c>
      <c r="AY264" s="16" t="s">
        <v>146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83</v>
      </c>
      <c r="BK264" s="231">
        <f>ROUND(I264*H264,2)</f>
        <v>0</v>
      </c>
      <c r="BL264" s="16" t="s">
        <v>227</v>
      </c>
      <c r="BM264" s="230" t="s">
        <v>2109</v>
      </c>
    </row>
    <row r="265" s="2" customFormat="1" ht="16.5" customHeight="1">
      <c r="A265" s="37"/>
      <c r="B265" s="38"/>
      <c r="C265" s="244" t="s">
        <v>527</v>
      </c>
      <c r="D265" s="244" t="s">
        <v>196</v>
      </c>
      <c r="E265" s="245" t="s">
        <v>2110</v>
      </c>
      <c r="F265" s="246" t="s">
        <v>2111</v>
      </c>
      <c r="G265" s="247" t="s">
        <v>1</v>
      </c>
      <c r="H265" s="248">
        <v>1</v>
      </c>
      <c r="I265" s="249"/>
      <c r="J265" s="250">
        <f>ROUND(I265*H265,2)</f>
        <v>0</v>
      </c>
      <c r="K265" s="251"/>
      <c r="L265" s="252"/>
      <c r="M265" s="253" t="s">
        <v>1</v>
      </c>
      <c r="N265" s="254" t="s">
        <v>40</v>
      </c>
      <c r="O265" s="90"/>
      <c r="P265" s="228">
        <f>O265*H265</f>
        <v>0</v>
      </c>
      <c r="Q265" s="228">
        <v>0.00029999999999999997</v>
      </c>
      <c r="R265" s="228">
        <f>Q265*H265</f>
        <v>0.00029999999999999997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313</v>
      </c>
      <c r="AT265" s="230" t="s">
        <v>196</v>
      </c>
      <c r="AU265" s="230" t="s">
        <v>85</v>
      </c>
      <c r="AY265" s="16" t="s">
        <v>146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83</v>
      </c>
      <c r="BK265" s="231">
        <f>ROUND(I265*H265,2)</f>
        <v>0</v>
      </c>
      <c r="BL265" s="16" t="s">
        <v>227</v>
      </c>
      <c r="BM265" s="230" t="s">
        <v>2112</v>
      </c>
    </row>
    <row r="266" s="2" customFormat="1" ht="16.5" customHeight="1">
      <c r="A266" s="37"/>
      <c r="B266" s="38"/>
      <c r="C266" s="244" t="s">
        <v>532</v>
      </c>
      <c r="D266" s="244" t="s">
        <v>196</v>
      </c>
      <c r="E266" s="245" t="s">
        <v>2113</v>
      </c>
      <c r="F266" s="246" t="s">
        <v>2114</v>
      </c>
      <c r="G266" s="247" t="s">
        <v>1</v>
      </c>
      <c r="H266" s="248">
        <v>1</v>
      </c>
      <c r="I266" s="249"/>
      <c r="J266" s="250">
        <f>ROUND(I266*H266,2)</f>
        <v>0</v>
      </c>
      <c r="K266" s="251"/>
      <c r="L266" s="252"/>
      <c r="M266" s="253" t="s">
        <v>1</v>
      </c>
      <c r="N266" s="254" t="s">
        <v>40</v>
      </c>
      <c r="O266" s="90"/>
      <c r="P266" s="228">
        <f>O266*H266</f>
        <v>0</v>
      </c>
      <c r="Q266" s="228">
        <v>0.00029999999999999997</v>
      </c>
      <c r="R266" s="228">
        <f>Q266*H266</f>
        <v>0.00029999999999999997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313</v>
      </c>
      <c r="AT266" s="230" t="s">
        <v>196</v>
      </c>
      <c r="AU266" s="230" t="s">
        <v>85</v>
      </c>
      <c r="AY266" s="16" t="s">
        <v>146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83</v>
      </c>
      <c r="BK266" s="231">
        <f>ROUND(I266*H266,2)</f>
        <v>0</v>
      </c>
      <c r="BL266" s="16" t="s">
        <v>227</v>
      </c>
      <c r="BM266" s="230" t="s">
        <v>2115</v>
      </c>
    </row>
    <row r="267" s="2" customFormat="1" ht="33" customHeight="1">
      <c r="A267" s="37"/>
      <c r="B267" s="38"/>
      <c r="C267" s="218" t="s">
        <v>539</v>
      </c>
      <c r="D267" s="218" t="s">
        <v>148</v>
      </c>
      <c r="E267" s="219" t="s">
        <v>2116</v>
      </c>
      <c r="F267" s="220" t="s">
        <v>2117</v>
      </c>
      <c r="G267" s="221" t="s">
        <v>340</v>
      </c>
      <c r="H267" s="222">
        <v>1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40</v>
      </c>
      <c r="O267" s="90"/>
      <c r="P267" s="228">
        <f>O267*H267</f>
        <v>0</v>
      </c>
      <c r="Q267" s="228">
        <v>0.0012700000000000001</v>
      </c>
      <c r="R267" s="228">
        <f>Q267*H267</f>
        <v>0.0012700000000000001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227</v>
      </c>
      <c r="AT267" s="230" t="s">
        <v>148</v>
      </c>
      <c r="AU267" s="230" t="s">
        <v>85</v>
      </c>
      <c r="AY267" s="16" t="s">
        <v>146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83</v>
      </c>
      <c r="BK267" s="231">
        <f>ROUND(I267*H267,2)</f>
        <v>0</v>
      </c>
      <c r="BL267" s="16" t="s">
        <v>227</v>
      </c>
      <c r="BM267" s="230" t="s">
        <v>2118</v>
      </c>
    </row>
    <row r="268" s="2" customFormat="1" ht="33" customHeight="1">
      <c r="A268" s="37"/>
      <c r="B268" s="38"/>
      <c r="C268" s="218" t="s">
        <v>544</v>
      </c>
      <c r="D268" s="218" t="s">
        <v>148</v>
      </c>
      <c r="E268" s="219" t="s">
        <v>2119</v>
      </c>
      <c r="F268" s="220" t="s">
        <v>2120</v>
      </c>
      <c r="G268" s="221" t="s">
        <v>295</v>
      </c>
      <c r="H268" s="222">
        <v>14.5</v>
      </c>
      <c r="I268" s="223"/>
      <c r="J268" s="224">
        <f>ROUND(I268*H268,2)</f>
        <v>0</v>
      </c>
      <c r="K268" s="225"/>
      <c r="L268" s="43"/>
      <c r="M268" s="226" t="s">
        <v>1</v>
      </c>
      <c r="N268" s="227" t="s">
        <v>40</v>
      </c>
      <c r="O268" s="90"/>
      <c r="P268" s="228">
        <f>O268*H268</f>
        <v>0</v>
      </c>
      <c r="Q268" s="228">
        <v>1.0000000000000001E-05</v>
      </c>
      <c r="R268" s="228">
        <f>Q268*H268</f>
        <v>0.000145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227</v>
      </c>
      <c r="AT268" s="230" t="s">
        <v>148</v>
      </c>
      <c r="AU268" s="230" t="s">
        <v>85</v>
      </c>
      <c r="AY268" s="16" t="s">
        <v>146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83</v>
      </c>
      <c r="BK268" s="231">
        <f>ROUND(I268*H268,2)</f>
        <v>0</v>
      </c>
      <c r="BL268" s="16" t="s">
        <v>227</v>
      </c>
      <c r="BM268" s="230" t="s">
        <v>2121</v>
      </c>
    </row>
    <row r="269" s="2" customFormat="1" ht="37.8" customHeight="1">
      <c r="A269" s="37"/>
      <c r="B269" s="38"/>
      <c r="C269" s="218" t="s">
        <v>551</v>
      </c>
      <c r="D269" s="218" t="s">
        <v>148</v>
      </c>
      <c r="E269" s="219" t="s">
        <v>2122</v>
      </c>
      <c r="F269" s="220" t="s">
        <v>2123</v>
      </c>
      <c r="G269" s="221" t="s">
        <v>295</v>
      </c>
      <c r="H269" s="222">
        <v>14.5</v>
      </c>
      <c r="I269" s="223"/>
      <c r="J269" s="224">
        <f>ROUND(I269*H269,2)</f>
        <v>0</v>
      </c>
      <c r="K269" s="225"/>
      <c r="L269" s="43"/>
      <c r="M269" s="226" t="s">
        <v>1</v>
      </c>
      <c r="N269" s="227" t="s">
        <v>40</v>
      </c>
      <c r="O269" s="90"/>
      <c r="P269" s="228">
        <f>O269*H269</f>
        <v>0</v>
      </c>
      <c r="Q269" s="228">
        <v>2.0000000000000002E-05</v>
      </c>
      <c r="R269" s="228">
        <f>Q269*H269</f>
        <v>0.00029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227</v>
      </c>
      <c r="AT269" s="230" t="s">
        <v>148</v>
      </c>
      <c r="AU269" s="230" t="s">
        <v>85</v>
      </c>
      <c r="AY269" s="16" t="s">
        <v>146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83</v>
      </c>
      <c r="BK269" s="231">
        <f>ROUND(I269*H269,2)</f>
        <v>0</v>
      </c>
      <c r="BL269" s="16" t="s">
        <v>227</v>
      </c>
      <c r="BM269" s="230" t="s">
        <v>2124</v>
      </c>
    </row>
    <row r="270" s="2" customFormat="1" ht="21.75" customHeight="1">
      <c r="A270" s="37"/>
      <c r="B270" s="38"/>
      <c r="C270" s="218" t="s">
        <v>556</v>
      </c>
      <c r="D270" s="218" t="s">
        <v>148</v>
      </c>
      <c r="E270" s="219" t="s">
        <v>2125</v>
      </c>
      <c r="F270" s="220" t="s">
        <v>2045</v>
      </c>
      <c r="G270" s="221" t="s">
        <v>340</v>
      </c>
      <c r="H270" s="222">
        <v>1</v>
      </c>
      <c r="I270" s="223"/>
      <c r="J270" s="224">
        <f>ROUND(I270*H270,2)</f>
        <v>0</v>
      </c>
      <c r="K270" s="225"/>
      <c r="L270" s="43"/>
      <c r="M270" s="226" t="s">
        <v>1</v>
      </c>
      <c r="N270" s="227" t="s">
        <v>40</v>
      </c>
      <c r="O270" s="90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227</v>
      </c>
      <c r="AT270" s="230" t="s">
        <v>148</v>
      </c>
      <c r="AU270" s="230" t="s">
        <v>85</v>
      </c>
      <c r="AY270" s="16" t="s">
        <v>146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83</v>
      </c>
      <c r="BK270" s="231">
        <f>ROUND(I270*H270,2)</f>
        <v>0</v>
      </c>
      <c r="BL270" s="16" t="s">
        <v>227</v>
      </c>
      <c r="BM270" s="230" t="s">
        <v>2126</v>
      </c>
    </row>
    <row r="271" s="2" customFormat="1" ht="24.15" customHeight="1">
      <c r="A271" s="37"/>
      <c r="B271" s="38"/>
      <c r="C271" s="218" t="s">
        <v>560</v>
      </c>
      <c r="D271" s="218" t="s">
        <v>148</v>
      </c>
      <c r="E271" s="219" t="s">
        <v>2127</v>
      </c>
      <c r="F271" s="220" t="s">
        <v>2128</v>
      </c>
      <c r="G271" s="221" t="s">
        <v>295</v>
      </c>
      <c r="H271" s="222">
        <v>5</v>
      </c>
      <c r="I271" s="223"/>
      <c r="J271" s="224">
        <f>ROUND(I271*H271,2)</f>
        <v>0</v>
      </c>
      <c r="K271" s="225"/>
      <c r="L271" s="43"/>
      <c r="M271" s="226" t="s">
        <v>1</v>
      </c>
      <c r="N271" s="227" t="s">
        <v>40</v>
      </c>
      <c r="O271" s="90"/>
      <c r="P271" s="228">
        <f>O271*H271</f>
        <v>0</v>
      </c>
      <c r="Q271" s="228">
        <v>0.0015</v>
      </c>
      <c r="R271" s="228">
        <f>Q271*H271</f>
        <v>0.0074999999999999997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227</v>
      </c>
      <c r="AT271" s="230" t="s">
        <v>148</v>
      </c>
      <c r="AU271" s="230" t="s">
        <v>85</v>
      </c>
      <c r="AY271" s="16" t="s">
        <v>146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83</v>
      </c>
      <c r="BK271" s="231">
        <f>ROUND(I271*H271,2)</f>
        <v>0</v>
      </c>
      <c r="BL271" s="16" t="s">
        <v>227</v>
      </c>
      <c r="BM271" s="230" t="s">
        <v>2129</v>
      </c>
    </row>
    <row r="272" s="2" customFormat="1" ht="44.25" customHeight="1">
      <c r="A272" s="37"/>
      <c r="B272" s="38"/>
      <c r="C272" s="218" t="s">
        <v>565</v>
      </c>
      <c r="D272" s="218" t="s">
        <v>148</v>
      </c>
      <c r="E272" s="219" t="s">
        <v>2130</v>
      </c>
      <c r="F272" s="220" t="s">
        <v>2131</v>
      </c>
      <c r="G272" s="221" t="s">
        <v>184</v>
      </c>
      <c r="H272" s="222">
        <v>0.029999999999999999</v>
      </c>
      <c r="I272" s="223"/>
      <c r="J272" s="224">
        <f>ROUND(I272*H272,2)</f>
        <v>0</v>
      </c>
      <c r="K272" s="225"/>
      <c r="L272" s="43"/>
      <c r="M272" s="226" t="s">
        <v>1</v>
      </c>
      <c r="N272" s="227" t="s">
        <v>40</v>
      </c>
      <c r="O272" s="90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227</v>
      </c>
      <c r="AT272" s="230" t="s">
        <v>148</v>
      </c>
      <c r="AU272" s="230" t="s">
        <v>85</v>
      </c>
      <c r="AY272" s="16" t="s">
        <v>146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83</v>
      </c>
      <c r="BK272" s="231">
        <f>ROUND(I272*H272,2)</f>
        <v>0</v>
      </c>
      <c r="BL272" s="16" t="s">
        <v>227</v>
      </c>
      <c r="BM272" s="230" t="s">
        <v>2132</v>
      </c>
    </row>
    <row r="273" s="12" customFormat="1" ht="22.8" customHeight="1">
      <c r="A273" s="12"/>
      <c r="B273" s="202"/>
      <c r="C273" s="203"/>
      <c r="D273" s="204" t="s">
        <v>74</v>
      </c>
      <c r="E273" s="216" t="s">
        <v>2133</v>
      </c>
      <c r="F273" s="216" t="s">
        <v>2134</v>
      </c>
      <c r="G273" s="203"/>
      <c r="H273" s="203"/>
      <c r="I273" s="206"/>
      <c r="J273" s="217">
        <f>BK273</f>
        <v>0</v>
      </c>
      <c r="K273" s="203"/>
      <c r="L273" s="208"/>
      <c r="M273" s="209"/>
      <c r="N273" s="210"/>
      <c r="O273" s="210"/>
      <c r="P273" s="211">
        <f>SUM(P274:P276)</f>
        <v>0</v>
      </c>
      <c r="Q273" s="210"/>
      <c r="R273" s="211">
        <f>SUM(R274:R276)</f>
        <v>0.0176873325</v>
      </c>
      <c r="S273" s="210"/>
      <c r="T273" s="212">
        <f>SUM(T274:T276)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3" t="s">
        <v>85</v>
      </c>
      <c r="AT273" s="214" t="s">
        <v>74</v>
      </c>
      <c r="AU273" s="214" t="s">
        <v>83</v>
      </c>
      <c r="AY273" s="213" t="s">
        <v>146</v>
      </c>
      <c r="BK273" s="215">
        <f>SUM(BK274:BK276)</f>
        <v>0</v>
      </c>
    </row>
    <row r="274" s="2" customFormat="1" ht="24.15" customHeight="1">
      <c r="A274" s="37"/>
      <c r="B274" s="38"/>
      <c r="C274" s="218" t="s">
        <v>571</v>
      </c>
      <c r="D274" s="218" t="s">
        <v>148</v>
      </c>
      <c r="E274" s="219" t="s">
        <v>2135</v>
      </c>
      <c r="F274" s="220" t="s">
        <v>2136</v>
      </c>
      <c r="G274" s="221" t="s">
        <v>1832</v>
      </c>
      <c r="H274" s="222">
        <v>1</v>
      </c>
      <c r="I274" s="223"/>
      <c r="J274" s="224">
        <f>ROUND(I274*H274,2)</f>
        <v>0</v>
      </c>
      <c r="K274" s="225"/>
      <c r="L274" s="43"/>
      <c r="M274" s="226" t="s">
        <v>1</v>
      </c>
      <c r="N274" s="227" t="s">
        <v>40</v>
      </c>
      <c r="O274" s="90"/>
      <c r="P274" s="228">
        <f>O274*H274</f>
        <v>0</v>
      </c>
      <c r="Q274" s="228">
        <v>0.015687332500000001</v>
      </c>
      <c r="R274" s="228">
        <f>Q274*H274</f>
        <v>0.015687332500000001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227</v>
      </c>
      <c r="AT274" s="230" t="s">
        <v>148</v>
      </c>
      <c r="AU274" s="230" t="s">
        <v>85</v>
      </c>
      <c r="AY274" s="16" t="s">
        <v>146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83</v>
      </c>
      <c r="BK274" s="231">
        <f>ROUND(I274*H274,2)</f>
        <v>0</v>
      </c>
      <c r="BL274" s="16" t="s">
        <v>227</v>
      </c>
      <c r="BM274" s="230" t="s">
        <v>2137</v>
      </c>
    </row>
    <row r="275" s="2" customFormat="1" ht="24.15" customHeight="1">
      <c r="A275" s="37"/>
      <c r="B275" s="38"/>
      <c r="C275" s="218" t="s">
        <v>576</v>
      </c>
      <c r="D275" s="218" t="s">
        <v>148</v>
      </c>
      <c r="E275" s="219" t="s">
        <v>2138</v>
      </c>
      <c r="F275" s="220" t="s">
        <v>2139</v>
      </c>
      <c r="G275" s="221" t="s">
        <v>1502</v>
      </c>
      <c r="H275" s="222">
        <v>1</v>
      </c>
      <c r="I275" s="223"/>
      <c r="J275" s="224">
        <f>ROUND(I275*H275,2)</f>
        <v>0</v>
      </c>
      <c r="K275" s="225"/>
      <c r="L275" s="43"/>
      <c r="M275" s="226" t="s">
        <v>1</v>
      </c>
      <c r="N275" s="227" t="s">
        <v>40</v>
      </c>
      <c r="O275" s="90"/>
      <c r="P275" s="228">
        <f>O275*H275</f>
        <v>0</v>
      </c>
      <c r="Q275" s="228">
        <v>0.002</v>
      </c>
      <c r="R275" s="228">
        <f>Q275*H275</f>
        <v>0.002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227</v>
      </c>
      <c r="AT275" s="230" t="s">
        <v>148</v>
      </c>
      <c r="AU275" s="230" t="s">
        <v>85</v>
      </c>
      <c r="AY275" s="16" t="s">
        <v>146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83</v>
      </c>
      <c r="BK275" s="231">
        <f>ROUND(I275*H275,2)</f>
        <v>0</v>
      </c>
      <c r="BL275" s="16" t="s">
        <v>227</v>
      </c>
      <c r="BM275" s="230" t="s">
        <v>2140</v>
      </c>
    </row>
    <row r="276" s="2" customFormat="1" ht="44.25" customHeight="1">
      <c r="A276" s="37"/>
      <c r="B276" s="38"/>
      <c r="C276" s="218" t="s">
        <v>581</v>
      </c>
      <c r="D276" s="218" t="s">
        <v>148</v>
      </c>
      <c r="E276" s="219" t="s">
        <v>2141</v>
      </c>
      <c r="F276" s="220" t="s">
        <v>2142</v>
      </c>
      <c r="G276" s="221" t="s">
        <v>184</v>
      </c>
      <c r="H276" s="222">
        <v>0.017999999999999999</v>
      </c>
      <c r="I276" s="223"/>
      <c r="J276" s="224">
        <f>ROUND(I276*H276,2)</f>
        <v>0</v>
      </c>
      <c r="K276" s="225"/>
      <c r="L276" s="43"/>
      <c r="M276" s="226" t="s">
        <v>1</v>
      </c>
      <c r="N276" s="227" t="s">
        <v>40</v>
      </c>
      <c r="O276" s="90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0" t="s">
        <v>227</v>
      </c>
      <c r="AT276" s="230" t="s">
        <v>148</v>
      </c>
      <c r="AU276" s="230" t="s">
        <v>85</v>
      </c>
      <c r="AY276" s="16" t="s">
        <v>146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6" t="s">
        <v>83</v>
      </c>
      <c r="BK276" s="231">
        <f>ROUND(I276*H276,2)</f>
        <v>0</v>
      </c>
      <c r="BL276" s="16" t="s">
        <v>227</v>
      </c>
      <c r="BM276" s="230" t="s">
        <v>2143</v>
      </c>
    </row>
    <row r="277" s="12" customFormat="1" ht="22.8" customHeight="1">
      <c r="A277" s="12"/>
      <c r="B277" s="202"/>
      <c r="C277" s="203"/>
      <c r="D277" s="204" t="s">
        <v>74</v>
      </c>
      <c r="E277" s="216" t="s">
        <v>2144</v>
      </c>
      <c r="F277" s="216" t="s">
        <v>2145</v>
      </c>
      <c r="G277" s="203"/>
      <c r="H277" s="203"/>
      <c r="I277" s="206"/>
      <c r="J277" s="217">
        <f>BK277</f>
        <v>0</v>
      </c>
      <c r="K277" s="203"/>
      <c r="L277" s="208"/>
      <c r="M277" s="209"/>
      <c r="N277" s="210"/>
      <c r="O277" s="210"/>
      <c r="P277" s="211">
        <f>SUM(P278:P289)</f>
        <v>0</v>
      </c>
      <c r="Q277" s="210"/>
      <c r="R277" s="211">
        <f>SUM(R278:R289)</f>
        <v>0.1004762256</v>
      </c>
      <c r="S277" s="210"/>
      <c r="T277" s="212">
        <f>SUM(T278:T289)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3" t="s">
        <v>85</v>
      </c>
      <c r="AT277" s="214" t="s">
        <v>74</v>
      </c>
      <c r="AU277" s="214" t="s">
        <v>83</v>
      </c>
      <c r="AY277" s="213" t="s">
        <v>146</v>
      </c>
      <c r="BK277" s="215">
        <f>SUM(BK278:BK289)</f>
        <v>0</v>
      </c>
    </row>
    <row r="278" s="2" customFormat="1" ht="33" customHeight="1">
      <c r="A278" s="37"/>
      <c r="B278" s="38"/>
      <c r="C278" s="218" t="s">
        <v>585</v>
      </c>
      <c r="D278" s="218" t="s">
        <v>148</v>
      </c>
      <c r="E278" s="219" t="s">
        <v>2146</v>
      </c>
      <c r="F278" s="220" t="s">
        <v>2147</v>
      </c>
      <c r="G278" s="221" t="s">
        <v>1832</v>
      </c>
      <c r="H278" s="222">
        <v>2</v>
      </c>
      <c r="I278" s="223"/>
      <c r="J278" s="224">
        <f>ROUND(I278*H278,2)</f>
        <v>0</v>
      </c>
      <c r="K278" s="225"/>
      <c r="L278" s="43"/>
      <c r="M278" s="226" t="s">
        <v>1</v>
      </c>
      <c r="N278" s="227" t="s">
        <v>40</v>
      </c>
      <c r="O278" s="90"/>
      <c r="P278" s="228">
        <f>O278*H278</f>
        <v>0</v>
      </c>
      <c r="Q278" s="228">
        <v>0.015688836300000002</v>
      </c>
      <c r="R278" s="228">
        <f>Q278*H278</f>
        <v>0.031377672600000003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227</v>
      </c>
      <c r="AT278" s="230" t="s">
        <v>148</v>
      </c>
      <c r="AU278" s="230" t="s">
        <v>85</v>
      </c>
      <c r="AY278" s="16" t="s">
        <v>146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83</v>
      </c>
      <c r="BK278" s="231">
        <f>ROUND(I278*H278,2)</f>
        <v>0</v>
      </c>
      <c r="BL278" s="16" t="s">
        <v>227</v>
      </c>
      <c r="BM278" s="230" t="s">
        <v>2148</v>
      </c>
    </row>
    <row r="279" s="2" customFormat="1" ht="16.5" customHeight="1">
      <c r="A279" s="37"/>
      <c r="B279" s="38"/>
      <c r="C279" s="244" t="s">
        <v>590</v>
      </c>
      <c r="D279" s="244" t="s">
        <v>196</v>
      </c>
      <c r="E279" s="245" t="s">
        <v>2149</v>
      </c>
      <c r="F279" s="246" t="s">
        <v>2150</v>
      </c>
      <c r="G279" s="247" t="s">
        <v>340</v>
      </c>
      <c r="H279" s="248">
        <v>2</v>
      </c>
      <c r="I279" s="249"/>
      <c r="J279" s="250">
        <f>ROUND(I279*H279,2)</f>
        <v>0</v>
      </c>
      <c r="K279" s="251"/>
      <c r="L279" s="252"/>
      <c r="M279" s="253" t="s">
        <v>1</v>
      </c>
      <c r="N279" s="254" t="s">
        <v>40</v>
      </c>
      <c r="O279" s="90"/>
      <c r="P279" s="228">
        <f>O279*H279</f>
        <v>0</v>
      </c>
      <c r="Q279" s="228">
        <v>0.0022000000000000001</v>
      </c>
      <c r="R279" s="228">
        <f>Q279*H279</f>
        <v>0.0044000000000000003</v>
      </c>
      <c r="S279" s="228">
        <v>0</v>
      </c>
      <c r="T279" s="22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0" t="s">
        <v>313</v>
      </c>
      <c r="AT279" s="230" t="s">
        <v>196</v>
      </c>
      <c r="AU279" s="230" t="s">
        <v>85</v>
      </c>
      <c r="AY279" s="16" t="s">
        <v>146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6" t="s">
        <v>83</v>
      </c>
      <c r="BK279" s="231">
        <f>ROUND(I279*H279,2)</f>
        <v>0</v>
      </c>
      <c r="BL279" s="16" t="s">
        <v>227</v>
      </c>
      <c r="BM279" s="230" t="s">
        <v>2151</v>
      </c>
    </row>
    <row r="280" s="2" customFormat="1" ht="37.8" customHeight="1">
      <c r="A280" s="37"/>
      <c r="B280" s="38"/>
      <c r="C280" s="218" t="s">
        <v>595</v>
      </c>
      <c r="D280" s="218" t="s">
        <v>148</v>
      </c>
      <c r="E280" s="219" t="s">
        <v>2152</v>
      </c>
      <c r="F280" s="220" t="s">
        <v>2153</v>
      </c>
      <c r="G280" s="221" t="s">
        <v>1832</v>
      </c>
      <c r="H280" s="222">
        <v>2</v>
      </c>
      <c r="I280" s="223"/>
      <c r="J280" s="224">
        <f>ROUND(I280*H280,2)</f>
        <v>0</v>
      </c>
      <c r="K280" s="225"/>
      <c r="L280" s="43"/>
      <c r="M280" s="226" t="s">
        <v>1</v>
      </c>
      <c r="N280" s="227" t="s">
        <v>40</v>
      </c>
      <c r="O280" s="90"/>
      <c r="P280" s="228">
        <f>O280*H280</f>
        <v>0</v>
      </c>
      <c r="Q280" s="228">
        <v>0.0098492765000000003</v>
      </c>
      <c r="R280" s="228">
        <f>Q280*H280</f>
        <v>0.019698553000000001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227</v>
      </c>
      <c r="AT280" s="230" t="s">
        <v>148</v>
      </c>
      <c r="AU280" s="230" t="s">
        <v>85</v>
      </c>
      <c r="AY280" s="16" t="s">
        <v>146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83</v>
      </c>
      <c r="BK280" s="231">
        <f>ROUND(I280*H280,2)</f>
        <v>0</v>
      </c>
      <c r="BL280" s="16" t="s">
        <v>227</v>
      </c>
      <c r="BM280" s="230" t="s">
        <v>2154</v>
      </c>
    </row>
    <row r="281" s="2" customFormat="1" ht="37.8" customHeight="1">
      <c r="A281" s="37"/>
      <c r="B281" s="38"/>
      <c r="C281" s="218" t="s">
        <v>600</v>
      </c>
      <c r="D281" s="218" t="s">
        <v>148</v>
      </c>
      <c r="E281" s="219" t="s">
        <v>2155</v>
      </c>
      <c r="F281" s="220" t="s">
        <v>2156</v>
      </c>
      <c r="G281" s="221" t="s">
        <v>1832</v>
      </c>
      <c r="H281" s="222">
        <v>1</v>
      </c>
      <c r="I281" s="223"/>
      <c r="J281" s="224">
        <f>ROUND(I281*H281,2)</f>
        <v>0</v>
      </c>
      <c r="K281" s="225"/>
      <c r="L281" s="43"/>
      <c r="M281" s="226" t="s">
        <v>1</v>
      </c>
      <c r="N281" s="227" t="s">
        <v>40</v>
      </c>
      <c r="O281" s="90"/>
      <c r="P281" s="228">
        <f>O281*H281</f>
        <v>0</v>
      </c>
      <c r="Q281" s="228">
        <v>0.0049300000000000004</v>
      </c>
      <c r="R281" s="228">
        <f>Q281*H281</f>
        <v>0.0049300000000000004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227</v>
      </c>
      <c r="AT281" s="230" t="s">
        <v>148</v>
      </c>
      <c r="AU281" s="230" t="s">
        <v>85</v>
      </c>
      <c r="AY281" s="16" t="s">
        <v>146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83</v>
      </c>
      <c r="BK281" s="231">
        <f>ROUND(I281*H281,2)</f>
        <v>0</v>
      </c>
      <c r="BL281" s="16" t="s">
        <v>227</v>
      </c>
      <c r="BM281" s="230" t="s">
        <v>2157</v>
      </c>
    </row>
    <row r="282" s="2" customFormat="1" ht="16.5" customHeight="1">
      <c r="A282" s="37"/>
      <c r="B282" s="38"/>
      <c r="C282" s="218" t="s">
        <v>604</v>
      </c>
      <c r="D282" s="218" t="s">
        <v>148</v>
      </c>
      <c r="E282" s="219" t="s">
        <v>2158</v>
      </c>
      <c r="F282" s="220" t="s">
        <v>2159</v>
      </c>
      <c r="G282" s="221" t="s">
        <v>1832</v>
      </c>
      <c r="H282" s="222">
        <v>1</v>
      </c>
      <c r="I282" s="223"/>
      <c r="J282" s="224">
        <f>ROUND(I282*H282,2)</f>
        <v>0</v>
      </c>
      <c r="K282" s="225"/>
      <c r="L282" s="43"/>
      <c r="M282" s="226" t="s">
        <v>1</v>
      </c>
      <c r="N282" s="227" t="s">
        <v>40</v>
      </c>
      <c r="O282" s="90"/>
      <c r="P282" s="228">
        <f>O282*H282</f>
        <v>0</v>
      </c>
      <c r="Q282" s="228">
        <v>0.00064000000000000005</v>
      </c>
      <c r="R282" s="228">
        <f>Q282*H282</f>
        <v>0.00064000000000000005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227</v>
      </c>
      <c r="AT282" s="230" t="s">
        <v>148</v>
      </c>
      <c r="AU282" s="230" t="s">
        <v>85</v>
      </c>
      <c r="AY282" s="16" t="s">
        <v>146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83</v>
      </c>
      <c r="BK282" s="231">
        <f>ROUND(I282*H282,2)</f>
        <v>0</v>
      </c>
      <c r="BL282" s="16" t="s">
        <v>227</v>
      </c>
      <c r="BM282" s="230" t="s">
        <v>2160</v>
      </c>
    </row>
    <row r="283" s="2" customFormat="1" ht="16.5" customHeight="1">
      <c r="A283" s="37"/>
      <c r="B283" s="38"/>
      <c r="C283" s="244" t="s">
        <v>608</v>
      </c>
      <c r="D283" s="244" t="s">
        <v>196</v>
      </c>
      <c r="E283" s="245" t="s">
        <v>2161</v>
      </c>
      <c r="F283" s="246" t="s">
        <v>2162</v>
      </c>
      <c r="G283" s="247" t="s">
        <v>340</v>
      </c>
      <c r="H283" s="248">
        <v>1</v>
      </c>
      <c r="I283" s="249"/>
      <c r="J283" s="250">
        <f>ROUND(I283*H283,2)</f>
        <v>0</v>
      </c>
      <c r="K283" s="251"/>
      <c r="L283" s="252"/>
      <c r="M283" s="253" t="s">
        <v>1</v>
      </c>
      <c r="N283" s="254" t="s">
        <v>40</v>
      </c>
      <c r="O283" s="90"/>
      <c r="P283" s="228">
        <f>O283*H283</f>
        <v>0</v>
      </c>
      <c r="Q283" s="228">
        <v>0.032000000000000001</v>
      </c>
      <c r="R283" s="228">
        <f>Q283*H283</f>
        <v>0.032000000000000001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313</v>
      </c>
      <c r="AT283" s="230" t="s">
        <v>196</v>
      </c>
      <c r="AU283" s="230" t="s">
        <v>85</v>
      </c>
      <c r="AY283" s="16" t="s">
        <v>146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83</v>
      </c>
      <c r="BK283" s="231">
        <f>ROUND(I283*H283,2)</f>
        <v>0</v>
      </c>
      <c r="BL283" s="16" t="s">
        <v>227</v>
      </c>
      <c r="BM283" s="230" t="s">
        <v>2163</v>
      </c>
    </row>
    <row r="284" s="2" customFormat="1" ht="24.15" customHeight="1">
      <c r="A284" s="37"/>
      <c r="B284" s="38"/>
      <c r="C284" s="218" t="s">
        <v>615</v>
      </c>
      <c r="D284" s="218" t="s">
        <v>148</v>
      </c>
      <c r="E284" s="219" t="s">
        <v>2164</v>
      </c>
      <c r="F284" s="220" t="s">
        <v>2165</v>
      </c>
      <c r="G284" s="221" t="s">
        <v>1832</v>
      </c>
      <c r="H284" s="222">
        <v>6</v>
      </c>
      <c r="I284" s="223"/>
      <c r="J284" s="224">
        <f>ROUND(I284*H284,2)</f>
        <v>0</v>
      </c>
      <c r="K284" s="225"/>
      <c r="L284" s="43"/>
      <c r="M284" s="226" t="s">
        <v>1</v>
      </c>
      <c r="N284" s="227" t="s">
        <v>40</v>
      </c>
      <c r="O284" s="90"/>
      <c r="P284" s="228">
        <f>O284*H284</f>
        <v>0</v>
      </c>
      <c r="Q284" s="228">
        <v>0.00024000000000000001</v>
      </c>
      <c r="R284" s="228">
        <f>Q284*H284</f>
        <v>0.0014400000000000001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227</v>
      </c>
      <c r="AT284" s="230" t="s">
        <v>148</v>
      </c>
      <c r="AU284" s="230" t="s">
        <v>85</v>
      </c>
      <c r="AY284" s="16" t="s">
        <v>146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83</v>
      </c>
      <c r="BK284" s="231">
        <f>ROUND(I284*H284,2)</f>
        <v>0</v>
      </c>
      <c r="BL284" s="16" t="s">
        <v>227</v>
      </c>
      <c r="BM284" s="230" t="s">
        <v>2166</v>
      </c>
    </row>
    <row r="285" s="2" customFormat="1" ht="24.15" customHeight="1">
      <c r="A285" s="37"/>
      <c r="B285" s="38"/>
      <c r="C285" s="244" t="s">
        <v>620</v>
      </c>
      <c r="D285" s="244" t="s">
        <v>196</v>
      </c>
      <c r="E285" s="245" t="s">
        <v>2167</v>
      </c>
      <c r="F285" s="246" t="s">
        <v>2168</v>
      </c>
      <c r="G285" s="247" t="s">
        <v>340</v>
      </c>
      <c r="H285" s="248">
        <v>4</v>
      </c>
      <c r="I285" s="249"/>
      <c r="J285" s="250">
        <f>ROUND(I285*H285,2)</f>
        <v>0</v>
      </c>
      <c r="K285" s="251"/>
      <c r="L285" s="252"/>
      <c r="M285" s="253" t="s">
        <v>1</v>
      </c>
      <c r="N285" s="254" t="s">
        <v>40</v>
      </c>
      <c r="O285" s="90"/>
      <c r="P285" s="228">
        <f>O285*H285</f>
        <v>0</v>
      </c>
      <c r="Q285" s="228">
        <v>0.00022000000000000001</v>
      </c>
      <c r="R285" s="228">
        <f>Q285*H285</f>
        <v>0.00088000000000000003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313</v>
      </c>
      <c r="AT285" s="230" t="s">
        <v>196</v>
      </c>
      <c r="AU285" s="230" t="s">
        <v>85</v>
      </c>
      <c r="AY285" s="16" t="s">
        <v>146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83</v>
      </c>
      <c r="BK285" s="231">
        <f>ROUND(I285*H285,2)</f>
        <v>0</v>
      </c>
      <c r="BL285" s="16" t="s">
        <v>227</v>
      </c>
      <c r="BM285" s="230" t="s">
        <v>2169</v>
      </c>
    </row>
    <row r="286" s="2" customFormat="1" ht="24.15" customHeight="1">
      <c r="A286" s="37"/>
      <c r="B286" s="38"/>
      <c r="C286" s="218" t="s">
        <v>625</v>
      </c>
      <c r="D286" s="218" t="s">
        <v>148</v>
      </c>
      <c r="E286" s="219" t="s">
        <v>2170</v>
      </c>
      <c r="F286" s="220" t="s">
        <v>2171</v>
      </c>
      <c r="G286" s="221" t="s">
        <v>340</v>
      </c>
      <c r="H286" s="222">
        <v>4</v>
      </c>
      <c r="I286" s="223"/>
      <c r="J286" s="224">
        <f>ROUND(I286*H286,2)</f>
        <v>0</v>
      </c>
      <c r="K286" s="225"/>
      <c r="L286" s="43"/>
      <c r="M286" s="226" t="s">
        <v>1</v>
      </c>
      <c r="N286" s="227" t="s">
        <v>40</v>
      </c>
      <c r="O286" s="90"/>
      <c r="P286" s="228">
        <f>O286*H286</f>
        <v>0</v>
      </c>
      <c r="Q286" s="228">
        <v>4.0000000000000003E-05</v>
      </c>
      <c r="R286" s="228">
        <f>Q286*H286</f>
        <v>0.00016000000000000001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227</v>
      </c>
      <c r="AT286" s="230" t="s">
        <v>148</v>
      </c>
      <c r="AU286" s="230" t="s">
        <v>85</v>
      </c>
      <c r="AY286" s="16" t="s">
        <v>146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83</v>
      </c>
      <c r="BK286" s="231">
        <f>ROUND(I286*H286,2)</f>
        <v>0</v>
      </c>
      <c r="BL286" s="16" t="s">
        <v>227</v>
      </c>
      <c r="BM286" s="230" t="s">
        <v>2172</v>
      </c>
    </row>
    <row r="287" s="2" customFormat="1" ht="16.5" customHeight="1">
      <c r="A287" s="37"/>
      <c r="B287" s="38"/>
      <c r="C287" s="244" t="s">
        <v>630</v>
      </c>
      <c r="D287" s="244" t="s">
        <v>196</v>
      </c>
      <c r="E287" s="245" t="s">
        <v>2173</v>
      </c>
      <c r="F287" s="246" t="s">
        <v>2174</v>
      </c>
      <c r="G287" s="247" t="s">
        <v>340</v>
      </c>
      <c r="H287" s="248">
        <v>4</v>
      </c>
      <c r="I287" s="249"/>
      <c r="J287" s="250">
        <f>ROUND(I287*H287,2)</f>
        <v>0</v>
      </c>
      <c r="K287" s="251"/>
      <c r="L287" s="252"/>
      <c r="M287" s="253" t="s">
        <v>1</v>
      </c>
      <c r="N287" s="254" t="s">
        <v>40</v>
      </c>
      <c r="O287" s="90"/>
      <c r="P287" s="228">
        <f>O287*H287</f>
        <v>0</v>
      </c>
      <c r="Q287" s="228">
        <v>0.0011000000000000001</v>
      </c>
      <c r="R287" s="228">
        <f>Q287*H287</f>
        <v>0.0044000000000000003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313</v>
      </c>
      <c r="AT287" s="230" t="s">
        <v>196</v>
      </c>
      <c r="AU287" s="230" t="s">
        <v>85</v>
      </c>
      <c r="AY287" s="16" t="s">
        <v>146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83</v>
      </c>
      <c r="BK287" s="231">
        <f>ROUND(I287*H287,2)</f>
        <v>0</v>
      </c>
      <c r="BL287" s="16" t="s">
        <v>227</v>
      </c>
      <c r="BM287" s="230" t="s">
        <v>2175</v>
      </c>
    </row>
    <row r="288" s="2" customFormat="1" ht="24.15" customHeight="1">
      <c r="A288" s="37"/>
      <c r="B288" s="38"/>
      <c r="C288" s="218" t="s">
        <v>635</v>
      </c>
      <c r="D288" s="218" t="s">
        <v>148</v>
      </c>
      <c r="E288" s="219" t="s">
        <v>2176</v>
      </c>
      <c r="F288" s="220" t="s">
        <v>2177</v>
      </c>
      <c r="G288" s="221" t="s">
        <v>340</v>
      </c>
      <c r="H288" s="222">
        <v>1</v>
      </c>
      <c r="I288" s="223"/>
      <c r="J288" s="224">
        <f>ROUND(I288*H288,2)</f>
        <v>0</v>
      </c>
      <c r="K288" s="225"/>
      <c r="L288" s="43"/>
      <c r="M288" s="226" t="s">
        <v>1</v>
      </c>
      <c r="N288" s="227" t="s">
        <v>40</v>
      </c>
      <c r="O288" s="90"/>
      <c r="P288" s="228">
        <f>O288*H288</f>
        <v>0</v>
      </c>
      <c r="Q288" s="228">
        <v>0.00055000000000000003</v>
      </c>
      <c r="R288" s="228">
        <f>Q288*H288</f>
        <v>0.00055000000000000003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227</v>
      </c>
      <c r="AT288" s="230" t="s">
        <v>148</v>
      </c>
      <c r="AU288" s="230" t="s">
        <v>85</v>
      </c>
      <c r="AY288" s="16" t="s">
        <v>146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83</v>
      </c>
      <c r="BK288" s="231">
        <f>ROUND(I288*H288,2)</f>
        <v>0</v>
      </c>
      <c r="BL288" s="16" t="s">
        <v>227</v>
      </c>
      <c r="BM288" s="230" t="s">
        <v>2178</v>
      </c>
    </row>
    <row r="289" s="2" customFormat="1" ht="49.05" customHeight="1">
      <c r="A289" s="37"/>
      <c r="B289" s="38"/>
      <c r="C289" s="218" t="s">
        <v>639</v>
      </c>
      <c r="D289" s="218" t="s">
        <v>148</v>
      </c>
      <c r="E289" s="219" t="s">
        <v>2179</v>
      </c>
      <c r="F289" s="220" t="s">
        <v>2180</v>
      </c>
      <c r="G289" s="221" t="s">
        <v>184</v>
      </c>
      <c r="H289" s="222">
        <v>0.10000000000000001</v>
      </c>
      <c r="I289" s="223"/>
      <c r="J289" s="224">
        <f>ROUND(I289*H289,2)</f>
        <v>0</v>
      </c>
      <c r="K289" s="225"/>
      <c r="L289" s="43"/>
      <c r="M289" s="226" t="s">
        <v>1</v>
      </c>
      <c r="N289" s="227" t="s">
        <v>40</v>
      </c>
      <c r="O289" s="90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227</v>
      </c>
      <c r="AT289" s="230" t="s">
        <v>148</v>
      </c>
      <c r="AU289" s="230" t="s">
        <v>85</v>
      </c>
      <c r="AY289" s="16" t="s">
        <v>146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83</v>
      </c>
      <c r="BK289" s="231">
        <f>ROUND(I289*H289,2)</f>
        <v>0</v>
      </c>
      <c r="BL289" s="16" t="s">
        <v>227</v>
      </c>
      <c r="BM289" s="230" t="s">
        <v>2181</v>
      </c>
    </row>
    <row r="290" s="12" customFormat="1" ht="22.8" customHeight="1">
      <c r="A290" s="12"/>
      <c r="B290" s="202"/>
      <c r="C290" s="203"/>
      <c r="D290" s="204" t="s">
        <v>74</v>
      </c>
      <c r="E290" s="216" t="s">
        <v>2182</v>
      </c>
      <c r="F290" s="216" t="s">
        <v>2183</v>
      </c>
      <c r="G290" s="203"/>
      <c r="H290" s="203"/>
      <c r="I290" s="206"/>
      <c r="J290" s="217">
        <f>BK290</f>
        <v>0</v>
      </c>
      <c r="K290" s="203"/>
      <c r="L290" s="208"/>
      <c r="M290" s="209"/>
      <c r="N290" s="210"/>
      <c r="O290" s="210"/>
      <c r="P290" s="211">
        <f>SUM(P291:P292)</f>
        <v>0</v>
      </c>
      <c r="Q290" s="210"/>
      <c r="R290" s="211">
        <f>SUM(R291:R292)</f>
        <v>0.033300000000000003</v>
      </c>
      <c r="S290" s="210"/>
      <c r="T290" s="212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3" t="s">
        <v>85</v>
      </c>
      <c r="AT290" s="214" t="s">
        <v>74</v>
      </c>
      <c r="AU290" s="214" t="s">
        <v>83</v>
      </c>
      <c r="AY290" s="213" t="s">
        <v>146</v>
      </c>
      <c r="BK290" s="215">
        <f>SUM(BK291:BK292)</f>
        <v>0</v>
      </c>
    </row>
    <row r="291" s="2" customFormat="1" ht="37.8" customHeight="1">
      <c r="A291" s="37"/>
      <c r="B291" s="38"/>
      <c r="C291" s="218" t="s">
        <v>643</v>
      </c>
      <c r="D291" s="218" t="s">
        <v>148</v>
      </c>
      <c r="E291" s="219" t="s">
        <v>2184</v>
      </c>
      <c r="F291" s="220" t="s">
        <v>2185</v>
      </c>
      <c r="G291" s="221" t="s">
        <v>1832</v>
      </c>
      <c r="H291" s="222">
        <v>2</v>
      </c>
      <c r="I291" s="223"/>
      <c r="J291" s="224">
        <f>ROUND(I291*H291,2)</f>
        <v>0</v>
      </c>
      <c r="K291" s="225"/>
      <c r="L291" s="43"/>
      <c r="M291" s="226" t="s">
        <v>1</v>
      </c>
      <c r="N291" s="227" t="s">
        <v>40</v>
      </c>
      <c r="O291" s="90"/>
      <c r="P291" s="228">
        <f>O291*H291</f>
        <v>0</v>
      </c>
      <c r="Q291" s="228">
        <v>0.016650000000000002</v>
      </c>
      <c r="R291" s="228">
        <f>Q291*H291</f>
        <v>0.033300000000000003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227</v>
      </c>
      <c r="AT291" s="230" t="s">
        <v>148</v>
      </c>
      <c r="AU291" s="230" t="s">
        <v>85</v>
      </c>
      <c r="AY291" s="16" t="s">
        <v>146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83</v>
      </c>
      <c r="BK291" s="231">
        <f>ROUND(I291*H291,2)</f>
        <v>0</v>
      </c>
      <c r="BL291" s="16" t="s">
        <v>227</v>
      </c>
      <c r="BM291" s="230" t="s">
        <v>2186</v>
      </c>
    </row>
    <row r="292" s="2" customFormat="1" ht="49.05" customHeight="1">
      <c r="A292" s="37"/>
      <c r="B292" s="38"/>
      <c r="C292" s="218" t="s">
        <v>647</v>
      </c>
      <c r="D292" s="218" t="s">
        <v>148</v>
      </c>
      <c r="E292" s="219" t="s">
        <v>2187</v>
      </c>
      <c r="F292" s="220" t="s">
        <v>2188</v>
      </c>
      <c r="G292" s="221" t="s">
        <v>184</v>
      </c>
      <c r="H292" s="222">
        <v>0.033000000000000002</v>
      </c>
      <c r="I292" s="223"/>
      <c r="J292" s="224">
        <f>ROUND(I292*H292,2)</f>
        <v>0</v>
      </c>
      <c r="K292" s="225"/>
      <c r="L292" s="43"/>
      <c r="M292" s="226" t="s">
        <v>1</v>
      </c>
      <c r="N292" s="227" t="s">
        <v>40</v>
      </c>
      <c r="O292" s="90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227</v>
      </c>
      <c r="AT292" s="230" t="s">
        <v>148</v>
      </c>
      <c r="AU292" s="230" t="s">
        <v>85</v>
      </c>
      <c r="AY292" s="16" t="s">
        <v>146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83</v>
      </c>
      <c r="BK292" s="231">
        <f>ROUND(I292*H292,2)</f>
        <v>0</v>
      </c>
      <c r="BL292" s="16" t="s">
        <v>227</v>
      </c>
      <c r="BM292" s="230" t="s">
        <v>2189</v>
      </c>
    </row>
    <row r="293" s="12" customFormat="1" ht="22.8" customHeight="1">
      <c r="A293" s="12"/>
      <c r="B293" s="202"/>
      <c r="C293" s="203"/>
      <c r="D293" s="204" t="s">
        <v>74</v>
      </c>
      <c r="E293" s="216" t="s">
        <v>2190</v>
      </c>
      <c r="F293" s="216" t="s">
        <v>2191</v>
      </c>
      <c r="G293" s="203"/>
      <c r="H293" s="203"/>
      <c r="I293" s="206"/>
      <c r="J293" s="217">
        <f>BK293</f>
        <v>0</v>
      </c>
      <c r="K293" s="203"/>
      <c r="L293" s="208"/>
      <c r="M293" s="209"/>
      <c r="N293" s="210"/>
      <c r="O293" s="210"/>
      <c r="P293" s="211">
        <f>SUM(P294:P298)</f>
        <v>0</v>
      </c>
      <c r="Q293" s="210"/>
      <c r="R293" s="211">
        <f>SUM(R294:R298)</f>
        <v>0.0022079999999999999</v>
      </c>
      <c r="S293" s="210"/>
      <c r="T293" s="212">
        <f>SUM(T294:T298)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3" t="s">
        <v>85</v>
      </c>
      <c r="AT293" s="214" t="s">
        <v>74</v>
      </c>
      <c r="AU293" s="214" t="s">
        <v>83</v>
      </c>
      <c r="AY293" s="213" t="s">
        <v>146</v>
      </c>
      <c r="BK293" s="215">
        <f>SUM(BK294:BK298)</f>
        <v>0</v>
      </c>
    </row>
    <row r="294" s="2" customFormat="1" ht="16.5" customHeight="1">
      <c r="A294" s="37"/>
      <c r="B294" s="38"/>
      <c r="C294" s="218" t="s">
        <v>651</v>
      </c>
      <c r="D294" s="218" t="s">
        <v>148</v>
      </c>
      <c r="E294" s="219" t="s">
        <v>2192</v>
      </c>
      <c r="F294" s="220" t="s">
        <v>2193</v>
      </c>
      <c r="G294" s="221" t="s">
        <v>1502</v>
      </c>
      <c r="H294" s="222">
        <v>1</v>
      </c>
      <c r="I294" s="223"/>
      <c r="J294" s="224">
        <f>ROUND(I294*H294,2)</f>
        <v>0</v>
      </c>
      <c r="K294" s="225"/>
      <c r="L294" s="43"/>
      <c r="M294" s="226" t="s">
        <v>1</v>
      </c>
      <c r="N294" s="227" t="s">
        <v>40</v>
      </c>
      <c r="O294" s="90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227</v>
      </c>
      <c r="AT294" s="230" t="s">
        <v>148</v>
      </c>
      <c r="AU294" s="230" t="s">
        <v>85</v>
      </c>
      <c r="AY294" s="16" t="s">
        <v>146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83</v>
      </c>
      <c r="BK294" s="231">
        <f>ROUND(I294*H294,2)</f>
        <v>0</v>
      </c>
      <c r="BL294" s="16" t="s">
        <v>227</v>
      </c>
      <c r="BM294" s="230" t="s">
        <v>2194</v>
      </c>
    </row>
    <row r="295" s="2" customFormat="1" ht="49.05" customHeight="1">
      <c r="A295" s="37"/>
      <c r="B295" s="38"/>
      <c r="C295" s="218" t="s">
        <v>656</v>
      </c>
      <c r="D295" s="218" t="s">
        <v>148</v>
      </c>
      <c r="E295" s="219" t="s">
        <v>2195</v>
      </c>
      <c r="F295" s="220" t="s">
        <v>2196</v>
      </c>
      <c r="G295" s="221" t="s">
        <v>295</v>
      </c>
      <c r="H295" s="222">
        <v>16</v>
      </c>
      <c r="I295" s="223"/>
      <c r="J295" s="224">
        <f>ROUND(I295*H295,2)</f>
        <v>0</v>
      </c>
      <c r="K295" s="225"/>
      <c r="L295" s="43"/>
      <c r="M295" s="226" t="s">
        <v>1</v>
      </c>
      <c r="N295" s="227" t="s">
        <v>40</v>
      </c>
      <c r="O295" s="90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227</v>
      </c>
      <c r="AT295" s="230" t="s">
        <v>148</v>
      </c>
      <c r="AU295" s="230" t="s">
        <v>85</v>
      </c>
      <c r="AY295" s="16" t="s">
        <v>146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83</v>
      </c>
      <c r="BK295" s="231">
        <f>ROUND(I295*H295,2)</f>
        <v>0</v>
      </c>
      <c r="BL295" s="16" t="s">
        <v>227</v>
      </c>
      <c r="BM295" s="230" t="s">
        <v>2197</v>
      </c>
    </row>
    <row r="296" s="13" customFormat="1">
      <c r="A296" s="13"/>
      <c r="B296" s="232"/>
      <c r="C296" s="233"/>
      <c r="D296" s="234" t="s">
        <v>154</v>
      </c>
      <c r="E296" s="235" t="s">
        <v>1</v>
      </c>
      <c r="F296" s="236" t="s">
        <v>2198</v>
      </c>
      <c r="G296" s="233"/>
      <c r="H296" s="237">
        <v>16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154</v>
      </c>
      <c r="AU296" s="243" t="s">
        <v>85</v>
      </c>
      <c r="AV296" s="13" t="s">
        <v>85</v>
      </c>
      <c r="AW296" s="13" t="s">
        <v>156</v>
      </c>
      <c r="AX296" s="13" t="s">
        <v>75</v>
      </c>
      <c r="AY296" s="243" t="s">
        <v>146</v>
      </c>
    </row>
    <row r="297" s="2" customFormat="1" ht="24.15" customHeight="1">
      <c r="A297" s="37"/>
      <c r="B297" s="38"/>
      <c r="C297" s="244" t="s">
        <v>661</v>
      </c>
      <c r="D297" s="244" t="s">
        <v>196</v>
      </c>
      <c r="E297" s="245" t="s">
        <v>2199</v>
      </c>
      <c r="F297" s="246" t="s">
        <v>2200</v>
      </c>
      <c r="G297" s="247" t="s">
        <v>295</v>
      </c>
      <c r="H297" s="248">
        <v>18.399999999999999</v>
      </c>
      <c r="I297" s="249"/>
      <c r="J297" s="250">
        <f>ROUND(I297*H297,2)</f>
        <v>0</v>
      </c>
      <c r="K297" s="251"/>
      <c r="L297" s="252"/>
      <c r="M297" s="253" t="s">
        <v>1</v>
      </c>
      <c r="N297" s="254" t="s">
        <v>40</v>
      </c>
      <c r="O297" s="90"/>
      <c r="P297" s="228">
        <f>O297*H297</f>
        <v>0</v>
      </c>
      <c r="Q297" s="228">
        <v>0.00012</v>
      </c>
      <c r="R297" s="228">
        <f>Q297*H297</f>
        <v>0.0022079999999999999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313</v>
      </c>
      <c r="AT297" s="230" t="s">
        <v>196</v>
      </c>
      <c r="AU297" s="230" t="s">
        <v>85</v>
      </c>
      <c r="AY297" s="16" t="s">
        <v>146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83</v>
      </c>
      <c r="BK297" s="231">
        <f>ROUND(I297*H297,2)</f>
        <v>0</v>
      </c>
      <c r="BL297" s="16" t="s">
        <v>227</v>
      </c>
      <c r="BM297" s="230" t="s">
        <v>2201</v>
      </c>
    </row>
    <row r="298" s="13" customFormat="1">
      <c r="A298" s="13"/>
      <c r="B298" s="232"/>
      <c r="C298" s="233"/>
      <c r="D298" s="234" t="s">
        <v>154</v>
      </c>
      <c r="E298" s="233"/>
      <c r="F298" s="236" t="s">
        <v>2202</v>
      </c>
      <c r="G298" s="233"/>
      <c r="H298" s="237">
        <v>18.399999999999999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154</v>
      </c>
      <c r="AU298" s="243" t="s">
        <v>85</v>
      </c>
      <c r="AV298" s="13" t="s">
        <v>85</v>
      </c>
      <c r="AW298" s="13" t="s">
        <v>4</v>
      </c>
      <c r="AX298" s="13" t="s">
        <v>83</v>
      </c>
      <c r="AY298" s="243" t="s">
        <v>146</v>
      </c>
    </row>
    <row r="299" s="12" customFormat="1" ht="25.92" customHeight="1">
      <c r="A299" s="12"/>
      <c r="B299" s="202"/>
      <c r="C299" s="203"/>
      <c r="D299" s="204" t="s">
        <v>74</v>
      </c>
      <c r="E299" s="205" t="s">
        <v>196</v>
      </c>
      <c r="F299" s="205" t="s">
        <v>2203</v>
      </c>
      <c r="G299" s="203"/>
      <c r="H299" s="203"/>
      <c r="I299" s="206"/>
      <c r="J299" s="207">
        <f>BK299</f>
        <v>0</v>
      </c>
      <c r="K299" s="203"/>
      <c r="L299" s="208"/>
      <c r="M299" s="209"/>
      <c r="N299" s="210"/>
      <c r="O299" s="210"/>
      <c r="P299" s="211">
        <f>P300</f>
        <v>0</v>
      </c>
      <c r="Q299" s="210"/>
      <c r="R299" s="211">
        <f>R300</f>
        <v>0.0029925000000000004</v>
      </c>
      <c r="S299" s="210"/>
      <c r="T299" s="212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3" t="s">
        <v>162</v>
      </c>
      <c r="AT299" s="214" t="s">
        <v>74</v>
      </c>
      <c r="AU299" s="214" t="s">
        <v>75</v>
      </c>
      <c r="AY299" s="213" t="s">
        <v>146</v>
      </c>
      <c r="BK299" s="215">
        <f>BK300</f>
        <v>0</v>
      </c>
    </row>
    <row r="300" s="12" customFormat="1" ht="22.8" customHeight="1">
      <c r="A300" s="12"/>
      <c r="B300" s="202"/>
      <c r="C300" s="203"/>
      <c r="D300" s="204" t="s">
        <v>74</v>
      </c>
      <c r="E300" s="216" t="s">
        <v>2204</v>
      </c>
      <c r="F300" s="216" t="s">
        <v>2205</v>
      </c>
      <c r="G300" s="203"/>
      <c r="H300" s="203"/>
      <c r="I300" s="206"/>
      <c r="J300" s="217">
        <f>BK300</f>
        <v>0</v>
      </c>
      <c r="K300" s="203"/>
      <c r="L300" s="208"/>
      <c r="M300" s="209"/>
      <c r="N300" s="210"/>
      <c r="O300" s="210"/>
      <c r="P300" s="211">
        <f>SUM(P301:P304)</f>
        <v>0</v>
      </c>
      <c r="Q300" s="210"/>
      <c r="R300" s="211">
        <f>SUM(R301:R304)</f>
        <v>0.0029925000000000004</v>
      </c>
      <c r="S300" s="210"/>
      <c r="T300" s="212">
        <f>SUM(T301:T304)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3" t="s">
        <v>162</v>
      </c>
      <c r="AT300" s="214" t="s">
        <v>74</v>
      </c>
      <c r="AU300" s="214" t="s">
        <v>83</v>
      </c>
      <c r="AY300" s="213" t="s">
        <v>146</v>
      </c>
      <c r="BK300" s="215">
        <f>SUM(BK301:BK304)</f>
        <v>0</v>
      </c>
    </row>
    <row r="301" s="2" customFormat="1" ht="33" customHeight="1">
      <c r="A301" s="37"/>
      <c r="B301" s="38"/>
      <c r="C301" s="218" t="s">
        <v>667</v>
      </c>
      <c r="D301" s="218" t="s">
        <v>148</v>
      </c>
      <c r="E301" s="219" t="s">
        <v>2206</v>
      </c>
      <c r="F301" s="220" t="s">
        <v>2207</v>
      </c>
      <c r="G301" s="221" t="s">
        <v>295</v>
      </c>
      <c r="H301" s="222">
        <v>15</v>
      </c>
      <c r="I301" s="223"/>
      <c r="J301" s="224">
        <f>ROUND(I301*H301,2)</f>
        <v>0</v>
      </c>
      <c r="K301" s="225"/>
      <c r="L301" s="43"/>
      <c r="M301" s="226" t="s">
        <v>1</v>
      </c>
      <c r="N301" s="227" t="s">
        <v>40</v>
      </c>
      <c r="O301" s="90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478</v>
      </c>
      <c r="AT301" s="230" t="s">
        <v>148</v>
      </c>
      <c r="AU301" s="230" t="s">
        <v>85</v>
      </c>
      <c r="AY301" s="16" t="s">
        <v>146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83</v>
      </c>
      <c r="BK301" s="231">
        <f>ROUND(I301*H301,2)</f>
        <v>0</v>
      </c>
      <c r="BL301" s="16" t="s">
        <v>478</v>
      </c>
      <c r="BM301" s="230" t="s">
        <v>2208</v>
      </c>
    </row>
    <row r="302" s="13" customFormat="1">
      <c r="A302" s="13"/>
      <c r="B302" s="232"/>
      <c r="C302" s="233"/>
      <c r="D302" s="234" t="s">
        <v>154</v>
      </c>
      <c r="E302" s="235" t="s">
        <v>1</v>
      </c>
      <c r="F302" s="236" t="s">
        <v>2209</v>
      </c>
      <c r="G302" s="233"/>
      <c r="H302" s="237">
        <v>15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154</v>
      </c>
      <c r="AU302" s="243" t="s">
        <v>85</v>
      </c>
      <c r="AV302" s="13" t="s">
        <v>85</v>
      </c>
      <c r="AW302" s="13" t="s">
        <v>156</v>
      </c>
      <c r="AX302" s="13" t="s">
        <v>75</v>
      </c>
      <c r="AY302" s="243" t="s">
        <v>146</v>
      </c>
    </row>
    <row r="303" s="2" customFormat="1" ht="24.15" customHeight="1">
      <c r="A303" s="37"/>
      <c r="B303" s="38"/>
      <c r="C303" s="244" t="s">
        <v>673</v>
      </c>
      <c r="D303" s="244" t="s">
        <v>196</v>
      </c>
      <c r="E303" s="245" t="s">
        <v>2210</v>
      </c>
      <c r="F303" s="246" t="s">
        <v>2211</v>
      </c>
      <c r="G303" s="247" t="s">
        <v>295</v>
      </c>
      <c r="H303" s="248">
        <v>15.75</v>
      </c>
      <c r="I303" s="249"/>
      <c r="J303" s="250">
        <f>ROUND(I303*H303,2)</f>
        <v>0</v>
      </c>
      <c r="K303" s="251"/>
      <c r="L303" s="252"/>
      <c r="M303" s="253" t="s">
        <v>1</v>
      </c>
      <c r="N303" s="254" t="s">
        <v>40</v>
      </c>
      <c r="O303" s="90"/>
      <c r="P303" s="228">
        <f>O303*H303</f>
        <v>0</v>
      </c>
      <c r="Q303" s="228">
        <v>0.00019000000000000001</v>
      </c>
      <c r="R303" s="228">
        <f>Q303*H303</f>
        <v>0.0029925000000000004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817</v>
      </c>
      <c r="AT303" s="230" t="s">
        <v>196</v>
      </c>
      <c r="AU303" s="230" t="s">
        <v>85</v>
      </c>
      <c r="AY303" s="16" t="s">
        <v>146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83</v>
      </c>
      <c r="BK303" s="231">
        <f>ROUND(I303*H303,2)</f>
        <v>0</v>
      </c>
      <c r="BL303" s="16" t="s">
        <v>817</v>
      </c>
      <c r="BM303" s="230" t="s">
        <v>2212</v>
      </c>
    </row>
    <row r="304" s="13" customFormat="1">
      <c r="A304" s="13"/>
      <c r="B304" s="232"/>
      <c r="C304" s="233"/>
      <c r="D304" s="234" t="s">
        <v>154</v>
      </c>
      <c r="E304" s="233"/>
      <c r="F304" s="236" t="s">
        <v>2213</v>
      </c>
      <c r="G304" s="233"/>
      <c r="H304" s="237">
        <v>15.75</v>
      </c>
      <c r="I304" s="238"/>
      <c r="J304" s="233"/>
      <c r="K304" s="233"/>
      <c r="L304" s="239"/>
      <c r="M304" s="274"/>
      <c r="N304" s="275"/>
      <c r="O304" s="275"/>
      <c r="P304" s="275"/>
      <c r="Q304" s="275"/>
      <c r="R304" s="275"/>
      <c r="S304" s="275"/>
      <c r="T304" s="27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154</v>
      </c>
      <c r="AU304" s="243" t="s">
        <v>85</v>
      </c>
      <c r="AV304" s="13" t="s">
        <v>85</v>
      </c>
      <c r="AW304" s="13" t="s">
        <v>4</v>
      </c>
      <c r="AX304" s="13" t="s">
        <v>83</v>
      </c>
      <c r="AY304" s="243" t="s">
        <v>146</v>
      </c>
    </row>
    <row r="305" s="2" customFormat="1" ht="6.96" customHeight="1">
      <c r="A305" s="37"/>
      <c r="B305" s="65"/>
      <c r="C305" s="66"/>
      <c r="D305" s="66"/>
      <c r="E305" s="66"/>
      <c r="F305" s="66"/>
      <c r="G305" s="66"/>
      <c r="H305" s="66"/>
      <c r="I305" s="66"/>
      <c r="J305" s="66"/>
      <c r="K305" s="66"/>
      <c r="L305" s="43"/>
      <c r="M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</row>
  </sheetData>
  <sheetProtection sheet="1" autoFilter="0" formatColumns="0" formatRows="0" objects="1" scenarios="1" spinCount="100000" saltValue="Wt89ez51lQKB0pcJVZLVO4uOwzJRu61vFkCv/hYRG6XzjEfoWYDI8Wq/jFnc85pflaMXO6O69E9H/FbmSRJh2w==" hashValue="Dev/Hr2VPrPeNPI/uUFRB200zjlklSVK+cqY1ZMmT7RhYaVaunRgqaKBFb7SvUD7IU2iYb4qXxEXRrSiXD8y0A==" algorithmName="SHA-512" password="CC35"/>
  <autoFilter ref="C131:K304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95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Novostavba objektu střelnice Myslivna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2214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30. 11. 2024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ROUND((SUM(BE121:BE259)),  2)</f>
        <v>0</v>
      </c>
      <c r="G33" s="37"/>
      <c r="H33" s="37"/>
      <c r="I33" s="154">
        <v>0.20999999999999999</v>
      </c>
      <c r="J33" s="153">
        <f>ROUND(((SUM(BE121:BE259))*I33),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ROUND((SUM(BF121:BF259)),  2)</f>
        <v>0</v>
      </c>
      <c r="G34" s="37"/>
      <c r="H34" s="37"/>
      <c r="I34" s="154">
        <v>0.12</v>
      </c>
      <c r="J34" s="153">
        <f>ROUND(((SUM(BF121:BF259))*I34),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ROUND((SUM(BG121:BG259)),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ROUND((SUM(BH121:BH259)),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ROUND((SUM(BI121:BI259)),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Novostavba objektu střelnice Myslivna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03.1 - Elektroinstalace - bez fotovoltaiky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Cheb</v>
      </c>
      <c r="G89" s="39"/>
      <c r="H89" s="39"/>
      <c r="I89" s="31" t="s">
        <v>22</v>
      </c>
      <c r="J89" s="78" t="str">
        <f>IF(J12="","",J12)</f>
        <v>30. 11. 2024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>Martin Řehák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99</v>
      </c>
      <c r="D94" s="175"/>
      <c r="E94" s="175"/>
      <c r="F94" s="175"/>
      <c r="G94" s="175"/>
      <c r="H94" s="175"/>
      <c r="I94" s="175"/>
      <c r="J94" s="176" t="s">
        <v>100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101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8"/>
      <c r="C97" s="179"/>
      <c r="D97" s="180" t="s">
        <v>112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1845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2215</v>
      </c>
      <c r="E99" s="187"/>
      <c r="F99" s="187"/>
      <c r="G99" s="187"/>
      <c r="H99" s="187"/>
      <c r="I99" s="187"/>
      <c r="J99" s="188">
        <f>J207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1846</v>
      </c>
      <c r="E100" s="181"/>
      <c r="F100" s="181"/>
      <c r="G100" s="181"/>
      <c r="H100" s="181"/>
      <c r="I100" s="181"/>
      <c r="J100" s="182">
        <f>J243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4"/>
      <c r="C101" s="185"/>
      <c r="D101" s="186" t="s">
        <v>1847</v>
      </c>
      <c r="E101" s="187"/>
      <c r="F101" s="187"/>
      <c r="G101" s="187"/>
      <c r="H101" s="187"/>
      <c r="I101" s="187"/>
      <c r="J101" s="188">
        <f>J244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Novostavba objektu střelnice Myslivna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03.1 - Elektroinstalace - bez fotovoltaiky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Cheb</v>
      </c>
      <c r="G115" s="39"/>
      <c r="H115" s="39"/>
      <c r="I115" s="31" t="s">
        <v>22</v>
      </c>
      <c r="J115" s="78" t="str">
        <f>IF(J12="","",J12)</f>
        <v>30. 11. 2024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 xml:space="preserve"> </v>
      </c>
      <c r="G117" s="39"/>
      <c r="H117" s="39"/>
      <c r="I117" s="31" t="s">
        <v>30</v>
      </c>
      <c r="J117" s="35" t="str">
        <f>E21</f>
        <v>Martin Řehák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32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132</v>
      </c>
      <c r="D120" s="193" t="s">
        <v>60</v>
      </c>
      <c r="E120" s="193" t="s">
        <v>56</v>
      </c>
      <c r="F120" s="193" t="s">
        <v>57</v>
      </c>
      <c r="G120" s="193" t="s">
        <v>133</v>
      </c>
      <c r="H120" s="193" t="s">
        <v>134</v>
      </c>
      <c r="I120" s="193" t="s">
        <v>135</v>
      </c>
      <c r="J120" s="194" t="s">
        <v>100</v>
      </c>
      <c r="K120" s="195" t="s">
        <v>136</v>
      </c>
      <c r="L120" s="196"/>
      <c r="M120" s="99" t="s">
        <v>1</v>
      </c>
      <c r="N120" s="100" t="s">
        <v>39</v>
      </c>
      <c r="O120" s="100" t="s">
        <v>137</v>
      </c>
      <c r="P120" s="100" t="s">
        <v>138</v>
      </c>
      <c r="Q120" s="100" t="s">
        <v>139</v>
      </c>
      <c r="R120" s="100" t="s">
        <v>140</v>
      </c>
      <c r="S120" s="100" t="s">
        <v>141</v>
      </c>
      <c r="T120" s="101" t="s">
        <v>142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143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P122+P243</f>
        <v>0</v>
      </c>
      <c r="Q121" s="103"/>
      <c r="R121" s="199">
        <f>R122+R243</f>
        <v>0.9966299999999999</v>
      </c>
      <c r="S121" s="103"/>
      <c r="T121" s="200">
        <f>T122+T243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102</v>
      </c>
      <c r="BK121" s="201">
        <f>BK122+BK243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705</v>
      </c>
      <c r="F122" s="205" t="s">
        <v>706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P123+P207</f>
        <v>0</v>
      </c>
      <c r="Q122" s="210"/>
      <c r="R122" s="211">
        <f>R123+R207</f>
        <v>0.72137999999999991</v>
      </c>
      <c r="S122" s="210"/>
      <c r="T122" s="212">
        <f>T123+T207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85</v>
      </c>
      <c r="AT122" s="214" t="s">
        <v>74</v>
      </c>
      <c r="AU122" s="214" t="s">
        <v>75</v>
      </c>
      <c r="AY122" s="213" t="s">
        <v>146</v>
      </c>
      <c r="BK122" s="215">
        <f>BK123+BK207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16" t="s">
        <v>2190</v>
      </c>
      <c r="F123" s="216" t="s">
        <v>2191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SUM(P124:P206)</f>
        <v>0</v>
      </c>
      <c r="Q123" s="210"/>
      <c r="R123" s="211">
        <f>SUM(R124:R206)</f>
        <v>0.61063999999999996</v>
      </c>
      <c r="S123" s="210"/>
      <c r="T123" s="212">
        <f>SUM(T124:T206)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85</v>
      </c>
      <c r="AT123" s="214" t="s">
        <v>74</v>
      </c>
      <c r="AU123" s="214" t="s">
        <v>83</v>
      </c>
      <c r="AY123" s="213" t="s">
        <v>146</v>
      </c>
      <c r="BK123" s="215">
        <f>SUM(BK124:BK206)</f>
        <v>0</v>
      </c>
    </row>
    <row r="124" s="2" customFormat="1" ht="49.05" customHeight="1">
      <c r="A124" s="37"/>
      <c r="B124" s="38"/>
      <c r="C124" s="218" t="s">
        <v>83</v>
      </c>
      <c r="D124" s="218" t="s">
        <v>148</v>
      </c>
      <c r="E124" s="219" t="s">
        <v>2216</v>
      </c>
      <c r="F124" s="220" t="s">
        <v>2217</v>
      </c>
      <c r="G124" s="221" t="s">
        <v>340</v>
      </c>
      <c r="H124" s="222">
        <v>45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40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227</v>
      </c>
      <c r="AT124" s="230" t="s">
        <v>148</v>
      </c>
      <c r="AU124" s="230" t="s">
        <v>85</v>
      </c>
      <c r="AY124" s="16" t="s">
        <v>146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83</v>
      </c>
      <c r="BK124" s="231">
        <f>ROUND(I124*H124,2)</f>
        <v>0</v>
      </c>
      <c r="BL124" s="16" t="s">
        <v>227</v>
      </c>
      <c r="BM124" s="230" t="s">
        <v>2218</v>
      </c>
    </row>
    <row r="125" s="2" customFormat="1" ht="21.75" customHeight="1">
      <c r="A125" s="37"/>
      <c r="B125" s="38"/>
      <c r="C125" s="244" t="s">
        <v>85</v>
      </c>
      <c r="D125" s="244" t="s">
        <v>196</v>
      </c>
      <c r="E125" s="245" t="s">
        <v>2219</v>
      </c>
      <c r="F125" s="246" t="s">
        <v>2220</v>
      </c>
      <c r="G125" s="247" t="s">
        <v>340</v>
      </c>
      <c r="H125" s="248">
        <v>32</v>
      </c>
      <c r="I125" s="249"/>
      <c r="J125" s="250">
        <f>ROUND(I125*H125,2)</f>
        <v>0</v>
      </c>
      <c r="K125" s="251"/>
      <c r="L125" s="252"/>
      <c r="M125" s="253" t="s">
        <v>1</v>
      </c>
      <c r="N125" s="254" t="s">
        <v>40</v>
      </c>
      <c r="O125" s="90"/>
      <c r="P125" s="228">
        <f>O125*H125</f>
        <v>0</v>
      </c>
      <c r="Q125" s="228">
        <v>4.0000000000000003E-05</v>
      </c>
      <c r="R125" s="228">
        <f>Q125*H125</f>
        <v>0.0012800000000000001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313</v>
      </c>
      <c r="AT125" s="230" t="s">
        <v>196</v>
      </c>
      <c r="AU125" s="230" t="s">
        <v>85</v>
      </c>
      <c r="AY125" s="16" t="s">
        <v>146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83</v>
      </c>
      <c r="BK125" s="231">
        <f>ROUND(I125*H125,2)</f>
        <v>0</v>
      </c>
      <c r="BL125" s="16" t="s">
        <v>227</v>
      </c>
      <c r="BM125" s="230" t="s">
        <v>2221</v>
      </c>
    </row>
    <row r="126" s="2" customFormat="1" ht="24.15" customHeight="1">
      <c r="A126" s="37"/>
      <c r="B126" s="38"/>
      <c r="C126" s="244" t="s">
        <v>162</v>
      </c>
      <c r="D126" s="244" t="s">
        <v>196</v>
      </c>
      <c r="E126" s="245" t="s">
        <v>2222</v>
      </c>
      <c r="F126" s="246" t="s">
        <v>2223</v>
      </c>
      <c r="G126" s="247" t="s">
        <v>340</v>
      </c>
      <c r="H126" s="248">
        <v>13</v>
      </c>
      <c r="I126" s="249"/>
      <c r="J126" s="250">
        <f>ROUND(I126*H126,2)</f>
        <v>0</v>
      </c>
      <c r="K126" s="251"/>
      <c r="L126" s="252"/>
      <c r="M126" s="253" t="s">
        <v>1</v>
      </c>
      <c r="N126" s="254" t="s">
        <v>40</v>
      </c>
      <c r="O126" s="90"/>
      <c r="P126" s="228">
        <f>O126*H126</f>
        <v>0</v>
      </c>
      <c r="Q126" s="228">
        <v>5.0000000000000002E-05</v>
      </c>
      <c r="R126" s="228">
        <f>Q126*H126</f>
        <v>0.00065000000000000008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313</v>
      </c>
      <c r="AT126" s="230" t="s">
        <v>196</v>
      </c>
      <c r="AU126" s="230" t="s">
        <v>85</v>
      </c>
      <c r="AY126" s="16" t="s">
        <v>146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83</v>
      </c>
      <c r="BK126" s="231">
        <f>ROUND(I126*H126,2)</f>
        <v>0</v>
      </c>
      <c r="BL126" s="16" t="s">
        <v>227</v>
      </c>
      <c r="BM126" s="230" t="s">
        <v>2224</v>
      </c>
    </row>
    <row r="127" s="2" customFormat="1" ht="44.25" customHeight="1">
      <c r="A127" s="37"/>
      <c r="B127" s="38"/>
      <c r="C127" s="218" t="s">
        <v>152</v>
      </c>
      <c r="D127" s="218" t="s">
        <v>148</v>
      </c>
      <c r="E127" s="219" t="s">
        <v>2225</v>
      </c>
      <c r="F127" s="220" t="s">
        <v>2226</v>
      </c>
      <c r="G127" s="221" t="s">
        <v>295</v>
      </c>
      <c r="H127" s="222">
        <v>86.956999999999994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40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227</v>
      </c>
      <c r="AT127" s="230" t="s">
        <v>148</v>
      </c>
      <c r="AU127" s="230" t="s">
        <v>85</v>
      </c>
      <c r="AY127" s="16" t="s">
        <v>146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83</v>
      </c>
      <c r="BK127" s="231">
        <f>ROUND(I127*H127,2)</f>
        <v>0</v>
      </c>
      <c r="BL127" s="16" t="s">
        <v>227</v>
      </c>
      <c r="BM127" s="230" t="s">
        <v>2227</v>
      </c>
    </row>
    <row r="128" s="13" customFormat="1">
      <c r="A128" s="13"/>
      <c r="B128" s="232"/>
      <c r="C128" s="233"/>
      <c r="D128" s="234" t="s">
        <v>154</v>
      </c>
      <c r="E128" s="235" t="s">
        <v>1</v>
      </c>
      <c r="F128" s="236" t="s">
        <v>2228</v>
      </c>
      <c r="G128" s="233"/>
      <c r="H128" s="237">
        <v>86.956521739130437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154</v>
      </c>
      <c r="AU128" s="243" t="s">
        <v>85</v>
      </c>
      <c r="AV128" s="13" t="s">
        <v>85</v>
      </c>
      <c r="AW128" s="13" t="s">
        <v>156</v>
      </c>
      <c r="AX128" s="13" t="s">
        <v>75</v>
      </c>
      <c r="AY128" s="243" t="s">
        <v>146</v>
      </c>
    </row>
    <row r="129" s="2" customFormat="1" ht="55.5" customHeight="1">
      <c r="A129" s="37"/>
      <c r="B129" s="38"/>
      <c r="C129" s="218" t="s">
        <v>171</v>
      </c>
      <c r="D129" s="218" t="s">
        <v>148</v>
      </c>
      <c r="E129" s="219" t="s">
        <v>2229</v>
      </c>
      <c r="F129" s="220" t="s">
        <v>2230</v>
      </c>
      <c r="G129" s="221" t="s">
        <v>295</v>
      </c>
      <c r="H129" s="222">
        <v>43.478000000000002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40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227</v>
      </c>
      <c r="AT129" s="230" t="s">
        <v>148</v>
      </c>
      <c r="AU129" s="230" t="s">
        <v>85</v>
      </c>
      <c r="AY129" s="16" t="s">
        <v>146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83</v>
      </c>
      <c r="BK129" s="231">
        <f>ROUND(I129*H129,2)</f>
        <v>0</v>
      </c>
      <c r="BL129" s="16" t="s">
        <v>227</v>
      </c>
      <c r="BM129" s="230" t="s">
        <v>2231</v>
      </c>
    </row>
    <row r="130" s="13" customFormat="1">
      <c r="A130" s="13"/>
      <c r="B130" s="232"/>
      <c r="C130" s="233"/>
      <c r="D130" s="234" t="s">
        <v>154</v>
      </c>
      <c r="E130" s="235" t="s">
        <v>1</v>
      </c>
      <c r="F130" s="236" t="s">
        <v>2232</v>
      </c>
      <c r="G130" s="233"/>
      <c r="H130" s="237">
        <v>43.478260869565219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154</v>
      </c>
      <c r="AU130" s="243" t="s">
        <v>85</v>
      </c>
      <c r="AV130" s="13" t="s">
        <v>85</v>
      </c>
      <c r="AW130" s="13" t="s">
        <v>156</v>
      </c>
      <c r="AX130" s="13" t="s">
        <v>75</v>
      </c>
      <c r="AY130" s="243" t="s">
        <v>146</v>
      </c>
    </row>
    <row r="131" s="2" customFormat="1" ht="24.15" customHeight="1">
      <c r="A131" s="37"/>
      <c r="B131" s="38"/>
      <c r="C131" s="244" t="s">
        <v>176</v>
      </c>
      <c r="D131" s="244" t="s">
        <v>196</v>
      </c>
      <c r="E131" s="245" t="s">
        <v>2233</v>
      </c>
      <c r="F131" s="246" t="s">
        <v>2234</v>
      </c>
      <c r="G131" s="247" t="s">
        <v>295</v>
      </c>
      <c r="H131" s="248">
        <v>150</v>
      </c>
      <c r="I131" s="249"/>
      <c r="J131" s="250">
        <f>ROUND(I131*H131,2)</f>
        <v>0</v>
      </c>
      <c r="K131" s="251"/>
      <c r="L131" s="252"/>
      <c r="M131" s="253" t="s">
        <v>1</v>
      </c>
      <c r="N131" s="254" t="s">
        <v>40</v>
      </c>
      <c r="O131" s="90"/>
      <c r="P131" s="228">
        <f>O131*H131</f>
        <v>0</v>
      </c>
      <c r="Q131" s="228">
        <v>2.0000000000000002E-05</v>
      </c>
      <c r="R131" s="228">
        <f>Q131*H131</f>
        <v>0.0030000000000000001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313</v>
      </c>
      <c r="AT131" s="230" t="s">
        <v>196</v>
      </c>
      <c r="AU131" s="230" t="s">
        <v>85</v>
      </c>
      <c r="AY131" s="16" t="s">
        <v>146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83</v>
      </c>
      <c r="BK131" s="231">
        <f>ROUND(I131*H131,2)</f>
        <v>0</v>
      </c>
      <c r="BL131" s="16" t="s">
        <v>227</v>
      </c>
      <c r="BM131" s="230" t="s">
        <v>2235</v>
      </c>
    </row>
    <row r="132" s="2" customFormat="1" ht="37.8" customHeight="1">
      <c r="A132" s="37"/>
      <c r="B132" s="38"/>
      <c r="C132" s="218" t="s">
        <v>181</v>
      </c>
      <c r="D132" s="218" t="s">
        <v>148</v>
      </c>
      <c r="E132" s="219" t="s">
        <v>2236</v>
      </c>
      <c r="F132" s="220" t="s">
        <v>2237</v>
      </c>
      <c r="G132" s="221" t="s">
        <v>295</v>
      </c>
      <c r="H132" s="222">
        <v>173.91300000000001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40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227</v>
      </c>
      <c r="AT132" s="230" t="s">
        <v>148</v>
      </c>
      <c r="AU132" s="230" t="s">
        <v>85</v>
      </c>
      <c r="AY132" s="16" t="s">
        <v>146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83</v>
      </c>
      <c r="BK132" s="231">
        <f>ROUND(I132*H132,2)</f>
        <v>0</v>
      </c>
      <c r="BL132" s="16" t="s">
        <v>227</v>
      </c>
      <c r="BM132" s="230" t="s">
        <v>2238</v>
      </c>
    </row>
    <row r="133" s="13" customFormat="1">
      <c r="A133" s="13"/>
      <c r="B133" s="232"/>
      <c r="C133" s="233"/>
      <c r="D133" s="234" t="s">
        <v>154</v>
      </c>
      <c r="E133" s="235" t="s">
        <v>1</v>
      </c>
      <c r="F133" s="236" t="s">
        <v>2239</v>
      </c>
      <c r="G133" s="233"/>
      <c r="H133" s="237">
        <v>173.91304347826088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154</v>
      </c>
      <c r="AU133" s="243" t="s">
        <v>85</v>
      </c>
      <c r="AV133" s="13" t="s">
        <v>85</v>
      </c>
      <c r="AW133" s="13" t="s">
        <v>156</v>
      </c>
      <c r="AX133" s="13" t="s">
        <v>75</v>
      </c>
      <c r="AY133" s="243" t="s">
        <v>146</v>
      </c>
    </row>
    <row r="134" s="2" customFormat="1" ht="37.8" customHeight="1">
      <c r="A134" s="37"/>
      <c r="B134" s="38"/>
      <c r="C134" s="218" t="s">
        <v>187</v>
      </c>
      <c r="D134" s="218" t="s">
        <v>148</v>
      </c>
      <c r="E134" s="219" t="s">
        <v>2240</v>
      </c>
      <c r="F134" s="220" t="s">
        <v>2241</v>
      </c>
      <c r="G134" s="221" t="s">
        <v>295</v>
      </c>
      <c r="H134" s="222">
        <v>173.91300000000001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40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227</v>
      </c>
      <c r="AT134" s="230" t="s">
        <v>148</v>
      </c>
      <c r="AU134" s="230" t="s">
        <v>85</v>
      </c>
      <c r="AY134" s="16" t="s">
        <v>146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83</v>
      </c>
      <c r="BK134" s="231">
        <f>ROUND(I134*H134,2)</f>
        <v>0</v>
      </c>
      <c r="BL134" s="16" t="s">
        <v>227</v>
      </c>
      <c r="BM134" s="230" t="s">
        <v>2242</v>
      </c>
    </row>
    <row r="135" s="13" customFormat="1">
      <c r="A135" s="13"/>
      <c r="B135" s="232"/>
      <c r="C135" s="233"/>
      <c r="D135" s="234" t="s">
        <v>154</v>
      </c>
      <c r="E135" s="235" t="s">
        <v>1</v>
      </c>
      <c r="F135" s="236" t="s">
        <v>2243</v>
      </c>
      <c r="G135" s="233"/>
      <c r="H135" s="237">
        <v>173.91304347826088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154</v>
      </c>
      <c r="AU135" s="243" t="s">
        <v>85</v>
      </c>
      <c r="AV135" s="13" t="s">
        <v>85</v>
      </c>
      <c r="AW135" s="13" t="s">
        <v>156</v>
      </c>
      <c r="AX135" s="13" t="s">
        <v>75</v>
      </c>
      <c r="AY135" s="243" t="s">
        <v>146</v>
      </c>
    </row>
    <row r="136" s="2" customFormat="1" ht="49.05" customHeight="1">
      <c r="A136" s="37"/>
      <c r="B136" s="38"/>
      <c r="C136" s="218" t="s">
        <v>191</v>
      </c>
      <c r="D136" s="218" t="s">
        <v>148</v>
      </c>
      <c r="E136" s="219" t="s">
        <v>2195</v>
      </c>
      <c r="F136" s="220" t="s">
        <v>2196</v>
      </c>
      <c r="G136" s="221" t="s">
        <v>295</v>
      </c>
      <c r="H136" s="222">
        <v>43.478000000000002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40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227</v>
      </c>
      <c r="AT136" s="230" t="s">
        <v>148</v>
      </c>
      <c r="AU136" s="230" t="s">
        <v>85</v>
      </c>
      <c r="AY136" s="16" t="s">
        <v>146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83</v>
      </c>
      <c r="BK136" s="231">
        <f>ROUND(I136*H136,2)</f>
        <v>0</v>
      </c>
      <c r="BL136" s="16" t="s">
        <v>227</v>
      </c>
      <c r="BM136" s="230" t="s">
        <v>2244</v>
      </c>
    </row>
    <row r="137" s="13" customFormat="1">
      <c r="A137" s="13"/>
      <c r="B137" s="232"/>
      <c r="C137" s="233"/>
      <c r="D137" s="234" t="s">
        <v>154</v>
      </c>
      <c r="E137" s="235" t="s">
        <v>1</v>
      </c>
      <c r="F137" s="236" t="s">
        <v>2245</v>
      </c>
      <c r="G137" s="233"/>
      <c r="H137" s="237">
        <v>43.478260869565219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154</v>
      </c>
      <c r="AU137" s="243" t="s">
        <v>85</v>
      </c>
      <c r="AV137" s="13" t="s">
        <v>85</v>
      </c>
      <c r="AW137" s="13" t="s">
        <v>156</v>
      </c>
      <c r="AX137" s="13" t="s">
        <v>75</v>
      </c>
      <c r="AY137" s="243" t="s">
        <v>146</v>
      </c>
    </row>
    <row r="138" s="2" customFormat="1" ht="44.25" customHeight="1">
      <c r="A138" s="37"/>
      <c r="B138" s="38"/>
      <c r="C138" s="218" t="s">
        <v>195</v>
      </c>
      <c r="D138" s="218" t="s">
        <v>148</v>
      </c>
      <c r="E138" s="219" t="s">
        <v>2246</v>
      </c>
      <c r="F138" s="220" t="s">
        <v>2247</v>
      </c>
      <c r="G138" s="221" t="s">
        <v>295</v>
      </c>
      <c r="H138" s="222">
        <v>347.82600000000002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40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227</v>
      </c>
      <c r="AT138" s="230" t="s">
        <v>148</v>
      </c>
      <c r="AU138" s="230" t="s">
        <v>85</v>
      </c>
      <c r="AY138" s="16" t="s">
        <v>146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83</v>
      </c>
      <c r="BK138" s="231">
        <f>ROUND(I138*H138,2)</f>
        <v>0</v>
      </c>
      <c r="BL138" s="16" t="s">
        <v>227</v>
      </c>
      <c r="BM138" s="230" t="s">
        <v>2248</v>
      </c>
    </row>
    <row r="139" s="13" customFormat="1">
      <c r="A139" s="13"/>
      <c r="B139" s="232"/>
      <c r="C139" s="233"/>
      <c r="D139" s="234" t="s">
        <v>154</v>
      </c>
      <c r="E139" s="235" t="s">
        <v>1</v>
      </c>
      <c r="F139" s="236" t="s">
        <v>2249</v>
      </c>
      <c r="G139" s="233"/>
      <c r="H139" s="237">
        <v>347.82608695652175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154</v>
      </c>
      <c r="AU139" s="243" t="s">
        <v>85</v>
      </c>
      <c r="AV139" s="13" t="s">
        <v>85</v>
      </c>
      <c r="AW139" s="13" t="s">
        <v>156</v>
      </c>
      <c r="AX139" s="13" t="s">
        <v>75</v>
      </c>
      <c r="AY139" s="243" t="s">
        <v>146</v>
      </c>
    </row>
    <row r="140" s="2" customFormat="1" ht="24.15" customHeight="1">
      <c r="A140" s="37"/>
      <c r="B140" s="38"/>
      <c r="C140" s="244" t="s">
        <v>202</v>
      </c>
      <c r="D140" s="244" t="s">
        <v>196</v>
      </c>
      <c r="E140" s="245" t="s">
        <v>2199</v>
      </c>
      <c r="F140" s="246" t="s">
        <v>2200</v>
      </c>
      <c r="G140" s="247" t="s">
        <v>295</v>
      </c>
      <c r="H140" s="248">
        <v>450</v>
      </c>
      <c r="I140" s="249"/>
      <c r="J140" s="250">
        <f>ROUND(I140*H140,2)</f>
        <v>0</v>
      </c>
      <c r="K140" s="251"/>
      <c r="L140" s="252"/>
      <c r="M140" s="253" t="s">
        <v>1</v>
      </c>
      <c r="N140" s="254" t="s">
        <v>40</v>
      </c>
      <c r="O140" s="90"/>
      <c r="P140" s="228">
        <f>O140*H140</f>
        <v>0</v>
      </c>
      <c r="Q140" s="228">
        <v>0.00012</v>
      </c>
      <c r="R140" s="228">
        <f>Q140*H140</f>
        <v>0.053999999999999999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313</v>
      </c>
      <c r="AT140" s="230" t="s">
        <v>196</v>
      </c>
      <c r="AU140" s="230" t="s">
        <v>85</v>
      </c>
      <c r="AY140" s="16" t="s">
        <v>146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83</v>
      </c>
      <c r="BK140" s="231">
        <f>ROUND(I140*H140,2)</f>
        <v>0</v>
      </c>
      <c r="BL140" s="16" t="s">
        <v>227</v>
      </c>
      <c r="BM140" s="230" t="s">
        <v>2250</v>
      </c>
    </row>
    <row r="141" s="2" customFormat="1" ht="24.15" customHeight="1">
      <c r="A141" s="37"/>
      <c r="B141" s="38"/>
      <c r="C141" s="244" t="s">
        <v>8</v>
      </c>
      <c r="D141" s="244" t="s">
        <v>196</v>
      </c>
      <c r="E141" s="245" t="s">
        <v>2251</v>
      </c>
      <c r="F141" s="246" t="s">
        <v>2252</v>
      </c>
      <c r="G141" s="247" t="s">
        <v>295</v>
      </c>
      <c r="H141" s="248">
        <v>400</v>
      </c>
      <c r="I141" s="249"/>
      <c r="J141" s="250">
        <f>ROUND(I141*H141,2)</f>
        <v>0</v>
      </c>
      <c r="K141" s="251"/>
      <c r="L141" s="252"/>
      <c r="M141" s="253" t="s">
        <v>1</v>
      </c>
      <c r="N141" s="254" t="s">
        <v>40</v>
      </c>
      <c r="O141" s="90"/>
      <c r="P141" s="228">
        <f>O141*H141</f>
        <v>0</v>
      </c>
      <c r="Q141" s="228">
        <v>0.00017000000000000001</v>
      </c>
      <c r="R141" s="228">
        <f>Q141*H141</f>
        <v>0.068000000000000005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313</v>
      </c>
      <c r="AT141" s="230" t="s">
        <v>196</v>
      </c>
      <c r="AU141" s="230" t="s">
        <v>85</v>
      </c>
      <c r="AY141" s="16" t="s">
        <v>146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83</v>
      </c>
      <c r="BK141" s="231">
        <f>ROUND(I141*H141,2)</f>
        <v>0</v>
      </c>
      <c r="BL141" s="16" t="s">
        <v>227</v>
      </c>
      <c r="BM141" s="230" t="s">
        <v>2253</v>
      </c>
    </row>
    <row r="142" s="2" customFormat="1" ht="49.05" customHeight="1">
      <c r="A142" s="37"/>
      <c r="B142" s="38"/>
      <c r="C142" s="218" t="s">
        <v>211</v>
      </c>
      <c r="D142" s="218" t="s">
        <v>148</v>
      </c>
      <c r="E142" s="219" t="s">
        <v>2254</v>
      </c>
      <c r="F142" s="220" t="s">
        <v>2255</v>
      </c>
      <c r="G142" s="221" t="s">
        <v>295</v>
      </c>
      <c r="H142" s="222">
        <v>43.478000000000002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40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227</v>
      </c>
      <c r="AT142" s="230" t="s">
        <v>148</v>
      </c>
      <c r="AU142" s="230" t="s">
        <v>85</v>
      </c>
      <c r="AY142" s="16" t="s">
        <v>146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83</v>
      </c>
      <c r="BK142" s="231">
        <f>ROUND(I142*H142,2)</f>
        <v>0</v>
      </c>
      <c r="BL142" s="16" t="s">
        <v>227</v>
      </c>
      <c r="BM142" s="230" t="s">
        <v>2256</v>
      </c>
    </row>
    <row r="143" s="13" customFormat="1">
      <c r="A143" s="13"/>
      <c r="B143" s="232"/>
      <c r="C143" s="233"/>
      <c r="D143" s="234" t="s">
        <v>154</v>
      </c>
      <c r="E143" s="235" t="s">
        <v>1</v>
      </c>
      <c r="F143" s="236" t="s">
        <v>2232</v>
      </c>
      <c r="G143" s="233"/>
      <c r="H143" s="237">
        <v>43.478260869565219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154</v>
      </c>
      <c r="AU143" s="243" t="s">
        <v>85</v>
      </c>
      <c r="AV143" s="13" t="s">
        <v>85</v>
      </c>
      <c r="AW143" s="13" t="s">
        <v>156</v>
      </c>
      <c r="AX143" s="13" t="s">
        <v>75</v>
      </c>
      <c r="AY143" s="243" t="s">
        <v>146</v>
      </c>
    </row>
    <row r="144" s="2" customFormat="1" ht="24.15" customHeight="1">
      <c r="A144" s="37"/>
      <c r="B144" s="38"/>
      <c r="C144" s="244" t="s">
        <v>215</v>
      </c>
      <c r="D144" s="244" t="s">
        <v>196</v>
      </c>
      <c r="E144" s="245" t="s">
        <v>2257</v>
      </c>
      <c r="F144" s="246" t="s">
        <v>2258</v>
      </c>
      <c r="G144" s="247" t="s">
        <v>295</v>
      </c>
      <c r="H144" s="248">
        <v>50</v>
      </c>
      <c r="I144" s="249"/>
      <c r="J144" s="250">
        <f>ROUND(I144*H144,2)</f>
        <v>0</v>
      </c>
      <c r="K144" s="251"/>
      <c r="L144" s="252"/>
      <c r="M144" s="253" t="s">
        <v>1</v>
      </c>
      <c r="N144" s="254" t="s">
        <v>40</v>
      </c>
      <c r="O144" s="90"/>
      <c r="P144" s="228">
        <f>O144*H144</f>
        <v>0</v>
      </c>
      <c r="Q144" s="228">
        <v>0.00064000000000000005</v>
      </c>
      <c r="R144" s="228">
        <f>Q144*H144</f>
        <v>0.032000000000000001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313</v>
      </c>
      <c r="AT144" s="230" t="s">
        <v>196</v>
      </c>
      <c r="AU144" s="230" t="s">
        <v>85</v>
      </c>
      <c r="AY144" s="16" t="s">
        <v>146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83</v>
      </c>
      <c r="BK144" s="231">
        <f>ROUND(I144*H144,2)</f>
        <v>0</v>
      </c>
      <c r="BL144" s="16" t="s">
        <v>227</v>
      </c>
      <c r="BM144" s="230" t="s">
        <v>2259</v>
      </c>
    </row>
    <row r="145" s="2" customFormat="1" ht="33" customHeight="1">
      <c r="A145" s="37"/>
      <c r="B145" s="38"/>
      <c r="C145" s="218" t="s">
        <v>220</v>
      </c>
      <c r="D145" s="218" t="s">
        <v>148</v>
      </c>
      <c r="E145" s="219" t="s">
        <v>2260</v>
      </c>
      <c r="F145" s="220" t="s">
        <v>2261</v>
      </c>
      <c r="G145" s="221" t="s">
        <v>340</v>
      </c>
      <c r="H145" s="222">
        <v>75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40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227</v>
      </c>
      <c r="AT145" s="230" t="s">
        <v>148</v>
      </c>
      <c r="AU145" s="230" t="s">
        <v>85</v>
      </c>
      <c r="AY145" s="16" t="s">
        <v>146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83</v>
      </c>
      <c r="BK145" s="231">
        <f>ROUND(I145*H145,2)</f>
        <v>0</v>
      </c>
      <c r="BL145" s="16" t="s">
        <v>227</v>
      </c>
      <c r="BM145" s="230" t="s">
        <v>2262</v>
      </c>
    </row>
    <row r="146" s="13" customFormat="1">
      <c r="A146" s="13"/>
      <c r="B146" s="232"/>
      <c r="C146" s="233"/>
      <c r="D146" s="234" t="s">
        <v>154</v>
      </c>
      <c r="E146" s="235" t="s">
        <v>1</v>
      </c>
      <c r="F146" s="236" t="s">
        <v>2263</v>
      </c>
      <c r="G146" s="233"/>
      <c r="H146" s="237">
        <v>75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154</v>
      </c>
      <c r="AU146" s="243" t="s">
        <v>85</v>
      </c>
      <c r="AV146" s="13" t="s">
        <v>85</v>
      </c>
      <c r="AW146" s="13" t="s">
        <v>156</v>
      </c>
      <c r="AX146" s="13" t="s">
        <v>75</v>
      </c>
      <c r="AY146" s="243" t="s">
        <v>146</v>
      </c>
    </row>
    <row r="147" s="2" customFormat="1" ht="33" customHeight="1">
      <c r="A147" s="37"/>
      <c r="B147" s="38"/>
      <c r="C147" s="218" t="s">
        <v>227</v>
      </c>
      <c r="D147" s="218" t="s">
        <v>148</v>
      </c>
      <c r="E147" s="219" t="s">
        <v>2264</v>
      </c>
      <c r="F147" s="220" t="s">
        <v>2265</v>
      </c>
      <c r="G147" s="221" t="s">
        <v>340</v>
      </c>
      <c r="H147" s="222">
        <v>8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40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227</v>
      </c>
      <c r="AT147" s="230" t="s">
        <v>148</v>
      </c>
      <c r="AU147" s="230" t="s">
        <v>85</v>
      </c>
      <c r="AY147" s="16" t="s">
        <v>146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83</v>
      </c>
      <c r="BK147" s="231">
        <f>ROUND(I147*H147,2)</f>
        <v>0</v>
      </c>
      <c r="BL147" s="16" t="s">
        <v>227</v>
      </c>
      <c r="BM147" s="230" t="s">
        <v>2266</v>
      </c>
    </row>
    <row r="148" s="2" customFormat="1" ht="33" customHeight="1">
      <c r="A148" s="37"/>
      <c r="B148" s="38"/>
      <c r="C148" s="218" t="s">
        <v>232</v>
      </c>
      <c r="D148" s="218" t="s">
        <v>148</v>
      </c>
      <c r="E148" s="219" t="s">
        <v>2267</v>
      </c>
      <c r="F148" s="220" t="s">
        <v>2268</v>
      </c>
      <c r="G148" s="221" t="s">
        <v>340</v>
      </c>
      <c r="H148" s="222">
        <v>4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40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227</v>
      </c>
      <c r="AT148" s="230" t="s">
        <v>148</v>
      </c>
      <c r="AU148" s="230" t="s">
        <v>85</v>
      </c>
      <c r="AY148" s="16" t="s">
        <v>146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83</v>
      </c>
      <c r="BK148" s="231">
        <f>ROUND(I148*H148,2)</f>
        <v>0</v>
      </c>
      <c r="BL148" s="16" t="s">
        <v>227</v>
      </c>
      <c r="BM148" s="230" t="s">
        <v>2269</v>
      </c>
    </row>
    <row r="149" s="2" customFormat="1" ht="33" customHeight="1">
      <c r="A149" s="37"/>
      <c r="B149" s="38"/>
      <c r="C149" s="218" t="s">
        <v>237</v>
      </c>
      <c r="D149" s="218" t="s">
        <v>148</v>
      </c>
      <c r="E149" s="219" t="s">
        <v>2270</v>
      </c>
      <c r="F149" s="220" t="s">
        <v>2271</v>
      </c>
      <c r="G149" s="221" t="s">
        <v>340</v>
      </c>
      <c r="H149" s="222">
        <v>1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40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227</v>
      </c>
      <c r="AT149" s="230" t="s">
        <v>148</v>
      </c>
      <c r="AU149" s="230" t="s">
        <v>85</v>
      </c>
      <c r="AY149" s="16" t="s">
        <v>146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83</v>
      </c>
      <c r="BK149" s="231">
        <f>ROUND(I149*H149,2)</f>
        <v>0</v>
      </c>
      <c r="BL149" s="16" t="s">
        <v>227</v>
      </c>
      <c r="BM149" s="230" t="s">
        <v>2272</v>
      </c>
    </row>
    <row r="150" s="2" customFormat="1" ht="21.75" customHeight="1">
      <c r="A150" s="37"/>
      <c r="B150" s="38"/>
      <c r="C150" s="244" t="s">
        <v>241</v>
      </c>
      <c r="D150" s="244" t="s">
        <v>196</v>
      </c>
      <c r="E150" s="245" t="s">
        <v>2273</v>
      </c>
      <c r="F150" s="246" t="s">
        <v>2274</v>
      </c>
      <c r="G150" s="247" t="s">
        <v>340</v>
      </c>
      <c r="H150" s="248">
        <v>1</v>
      </c>
      <c r="I150" s="249"/>
      <c r="J150" s="250">
        <f>ROUND(I150*H150,2)</f>
        <v>0</v>
      </c>
      <c r="K150" s="251"/>
      <c r="L150" s="252"/>
      <c r="M150" s="253" t="s">
        <v>1</v>
      </c>
      <c r="N150" s="254" t="s">
        <v>40</v>
      </c>
      <c r="O150" s="90"/>
      <c r="P150" s="228">
        <f>O150*H150</f>
        <v>0</v>
      </c>
      <c r="Q150" s="228">
        <v>0.02</v>
      </c>
      <c r="R150" s="228">
        <f>Q150*H150</f>
        <v>0.02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313</v>
      </c>
      <c r="AT150" s="230" t="s">
        <v>196</v>
      </c>
      <c r="AU150" s="230" t="s">
        <v>85</v>
      </c>
      <c r="AY150" s="16" t="s">
        <v>146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83</v>
      </c>
      <c r="BK150" s="231">
        <f>ROUND(I150*H150,2)</f>
        <v>0</v>
      </c>
      <c r="BL150" s="16" t="s">
        <v>227</v>
      </c>
      <c r="BM150" s="230" t="s">
        <v>2275</v>
      </c>
    </row>
    <row r="151" s="2" customFormat="1" ht="16.5" customHeight="1">
      <c r="A151" s="37"/>
      <c r="B151" s="38"/>
      <c r="C151" s="244" t="s">
        <v>246</v>
      </c>
      <c r="D151" s="244" t="s">
        <v>196</v>
      </c>
      <c r="E151" s="245" t="s">
        <v>2276</v>
      </c>
      <c r="F151" s="246" t="s">
        <v>2277</v>
      </c>
      <c r="G151" s="247" t="s">
        <v>340</v>
      </c>
      <c r="H151" s="248">
        <v>1</v>
      </c>
      <c r="I151" s="249"/>
      <c r="J151" s="250">
        <f>ROUND(I151*H151,2)</f>
        <v>0</v>
      </c>
      <c r="K151" s="251"/>
      <c r="L151" s="252"/>
      <c r="M151" s="253" t="s">
        <v>1</v>
      </c>
      <c r="N151" s="254" t="s">
        <v>40</v>
      </c>
      <c r="O151" s="90"/>
      <c r="P151" s="228">
        <f>O151*H151</f>
        <v>0</v>
      </c>
      <c r="Q151" s="228">
        <v>0.00020000000000000001</v>
      </c>
      <c r="R151" s="228">
        <f>Q151*H151</f>
        <v>0.00020000000000000001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313</v>
      </c>
      <c r="AT151" s="230" t="s">
        <v>196</v>
      </c>
      <c r="AU151" s="230" t="s">
        <v>85</v>
      </c>
      <c r="AY151" s="16" t="s">
        <v>146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83</v>
      </c>
      <c r="BK151" s="231">
        <f>ROUND(I151*H151,2)</f>
        <v>0</v>
      </c>
      <c r="BL151" s="16" t="s">
        <v>227</v>
      </c>
      <c r="BM151" s="230" t="s">
        <v>2278</v>
      </c>
    </row>
    <row r="152" s="2" customFormat="1" ht="49.05" customHeight="1">
      <c r="A152" s="37"/>
      <c r="B152" s="38"/>
      <c r="C152" s="218" t="s">
        <v>7</v>
      </c>
      <c r="D152" s="218" t="s">
        <v>148</v>
      </c>
      <c r="E152" s="219" t="s">
        <v>2279</v>
      </c>
      <c r="F152" s="220" t="s">
        <v>2280</v>
      </c>
      <c r="G152" s="221" t="s">
        <v>340</v>
      </c>
      <c r="H152" s="222">
        <v>13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40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227</v>
      </c>
      <c r="AT152" s="230" t="s">
        <v>148</v>
      </c>
      <c r="AU152" s="230" t="s">
        <v>85</v>
      </c>
      <c r="AY152" s="16" t="s">
        <v>146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83</v>
      </c>
      <c r="BK152" s="231">
        <f>ROUND(I152*H152,2)</f>
        <v>0</v>
      </c>
      <c r="BL152" s="16" t="s">
        <v>227</v>
      </c>
      <c r="BM152" s="230" t="s">
        <v>2281</v>
      </c>
    </row>
    <row r="153" s="2" customFormat="1" ht="24.15" customHeight="1">
      <c r="A153" s="37"/>
      <c r="B153" s="38"/>
      <c r="C153" s="244" t="s">
        <v>256</v>
      </c>
      <c r="D153" s="244" t="s">
        <v>196</v>
      </c>
      <c r="E153" s="245" t="s">
        <v>2282</v>
      </c>
      <c r="F153" s="246" t="s">
        <v>2283</v>
      </c>
      <c r="G153" s="247" t="s">
        <v>340</v>
      </c>
      <c r="H153" s="248">
        <v>13</v>
      </c>
      <c r="I153" s="249"/>
      <c r="J153" s="250">
        <f>ROUND(I153*H153,2)</f>
        <v>0</v>
      </c>
      <c r="K153" s="251"/>
      <c r="L153" s="252"/>
      <c r="M153" s="253" t="s">
        <v>1</v>
      </c>
      <c r="N153" s="254" t="s">
        <v>40</v>
      </c>
      <c r="O153" s="90"/>
      <c r="P153" s="228">
        <f>O153*H153</f>
        <v>0</v>
      </c>
      <c r="Q153" s="228">
        <v>4.0000000000000003E-05</v>
      </c>
      <c r="R153" s="228">
        <f>Q153*H153</f>
        <v>0.00052000000000000006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313</v>
      </c>
      <c r="AT153" s="230" t="s">
        <v>196</v>
      </c>
      <c r="AU153" s="230" t="s">
        <v>85</v>
      </c>
      <c r="AY153" s="16" t="s">
        <v>146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83</v>
      </c>
      <c r="BK153" s="231">
        <f>ROUND(I153*H153,2)</f>
        <v>0</v>
      </c>
      <c r="BL153" s="16" t="s">
        <v>227</v>
      </c>
      <c r="BM153" s="230" t="s">
        <v>2284</v>
      </c>
    </row>
    <row r="154" s="2" customFormat="1" ht="16.5" customHeight="1">
      <c r="A154" s="37"/>
      <c r="B154" s="38"/>
      <c r="C154" s="244" t="s">
        <v>261</v>
      </c>
      <c r="D154" s="244" t="s">
        <v>196</v>
      </c>
      <c r="E154" s="245" t="s">
        <v>2285</v>
      </c>
      <c r="F154" s="246" t="s">
        <v>2286</v>
      </c>
      <c r="G154" s="247" t="s">
        <v>340</v>
      </c>
      <c r="H154" s="248">
        <v>13</v>
      </c>
      <c r="I154" s="249"/>
      <c r="J154" s="250">
        <f>ROUND(I154*H154,2)</f>
        <v>0</v>
      </c>
      <c r="K154" s="251"/>
      <c r="L154" s="252"/>
      <c r="M154" s="253" t="s">
        <v>1</v>
      </c>
      <c r="N154" s="254" t="s">
        <v>40</v>
      </c>
      <c r="O154" s="90"/>
      <c r="P154" s="228">
        <f>O154*H154</f>
        <v>0</v>
      </c>
      <c r="Q154" s="228">
        <v>1.0000000000000001E-05</v>
      </c>
      <c r="R154" s="228">
        <f>Q154*H154</f>
        <v>0.00013000000000000002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313</v>
      </c>
      <c r="AT154" s="230" t="s">
        <v>196</v>
      </c>
      <c r="AU154" s="230" t="s">
        <v>85</v>
      </c>
      <c r="AY154" s="16" t="s">
        <v>146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83</v>
      </c>
      <c r="BK154" s="231">
        <f>ROUND(I154*H154,2)</f>
        <v>0</v>
      </c>
      <c r="BL154" s="16" t="s">
        <v>227</v>
      </c>
      <c r="BM154" s="230" t="s">
        <v>2287</v>
      </c>
    </row>
    <row r="155" s="2" customFormat="1" ht="16.5" customHeight="1">
      <c r="A155" s="37"/>
      <c r="B155" s="38"/>
      <c r="C155" s="244" t="s">
        <v>265</v>
      </c>
      <c r="D155" s="244" t="s">
        <v>196</v>
      </c>
      <c r="E155" s="245" t="s">
        <v>2288</v>
      </c>
      <c r="F155" s="246" t="s">
        <v>2289</v>
      </c>
      <c r="G155" s="247" t="s">
        <v>340</v>
      </c>
      <c r="H155" s="248">
        <v>13</v>
      </c>
      <c r="I155" s="249"/>
      <c r="J155" s="250">
        <f>ROUND(I155*H155,2)</f>
        <v>0</v>
      </c>
      <c r="K155" s="251"/>
      <c r="L155" s="252"/>
      <c r="M155" s="253" t="s">
        <v>1</v>
      </c>
      <c r="N155" s="254" t="s">
        <v>40</v>
      </c>
      <c r="O155" s="90"/>
      <c r="P155" s="228">
        <f>O155*H155</f>
        <v>0</v>
      </c>
      <c r="Q155" s="228">
        <v>3.0000000000000001E-05</v>
      </c>
      <c r="R155" s="228">
        <f>Q155*H155</f>
        <v>0.00038999999999999999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313</v>
      </c>
      <c r="AT155" s="230" t="s">
        <v>196</v>
      </c>
      <c r="AU155" s="230" t="s">
        <v>85</v>
      </c>
      <c r="AY155" s="16" t="s">
        <v>146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83</v>
      </c>
      <c r="BK155" s="231">
        <f>ROUND(I155*H155,2)</f>
        <v>0</v>
      </c>
      <c r="BL155" s="16" t="s">
        <v>227</v>
      </c>
      <c r="BM155" s="230" t="s">
        <v>2290</v>
      </c>
    </row>
    <row r="156" s="2" customFormat="1" ht="24.15" customHeight="1">
      <c r="A156" s="37"/>
      <c r="B156" s="38"/>
      <c r="C156" s="218" t="s">
        <v>275</v>
      </c>
      <c r="D156" s="218" t="s">
        <v>148</v>
      </c>
      <c r="E156" s="219" t="s">
        <v>2291</v>
      </c>
      <c r="F156" s="220" t="s">
        <v>2292</v>
      </c>
      <c r="G156" s="221" t="s">
        <v>340</v>
      </c>
      <c r="H156" s="222">
        <v>1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40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227</v>
      </c>
      <c r="AT156" s="230" t="s">
        <v>148</v>
      </c>
      <c r="AU156" s="230" t="s">
        <v>85</v>
      </c>
      <c r="AY156" s="16" t="s">
        <v>146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83</v>
      </c>
      <c r="BK156" s="231">
        <f>ROUND(I156*H156,2)</f>
        <v>0</v>
      </c>
      <c r="BL156" s="16" t="s">
        <v>227</v>
      </c>
      <c r="BM156" s="230" t="s">
        <v>2293</v>
      </c>
    </row>
    <row r="157" s="2" customFormat="1" ht="16.5" customHeight="1">
      <c r="A157" s="37"/>
      <c r="B157" s="38"/>
      <c r="C157" s="244" t="s">
        <v>280</v>
      </c>
      <c r="D157" s="244" t="s">
        <v>196</v>
      </c>
      <c r="E157" s="245" t="s">
        <v>2294</v>
      </c>
      <c r="F157" s="246" t="s">
        <v>2295</v>
      </c>
      <c r="G157" s="247" t="s">
        <v>340</v>
      </c>
      <c r="H157" s="248">
        <v>1</v>
      </c>
      <c r="I157" s="249"/>
      <c r="J157" s="250">
        <f>ROUND(I157*H157,2)</f>
        <v>0</v>
      </c>
      <c r="K157" s="251"/>
      <c r="L157" s="252"/>
      <c r="M157" s="253" t="s">
        <v>1</v>
      </c>
      <c r="N157" s="254" t="s">
        <v>40</v>
      </c>
      <c r="O157" s="90"/>
      <c r="P157" s="228">
        <f>O157*H157</f>
        <v>0</v>
      </c>
      <c r="Q157" s="228">
        <v>0.00011</v>
      </c>
      <c r="R157" s="228">
        <f>Q157*H157</f>
        <v>0.00011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313</v>
      </c>
      <c r="AT157" s="230" t="s">
        <v>196</v>
      </c>
      <c r="AU157" s="230" t="s">
        <v>85</v>
      </c>
      <c r="AY157" s="16" t="s">
        <v>146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83</v>
      </c>
      <c r="BK157" s="231">
        <f>ROUND(I157*H157,2)</f>
        <v>0</v>
      </c>
      <c r="BL157" s="16" t="s">
        <v>227</v>
      </c>
      <c r="BM157" s="230" t="s">
        <v>2296</v>
      </c>
    </row>
    <row r="158" s="2" customFormat="1" ht="37.8" customHeight="1">
      <c r="A158" s="37"/>
      <c r="B158" s="38"/>
      <c r="C158" s="218" t="s">
        <v>285</v>
      </c>
      <c r="D158" s="218" t="s">
        <v>148</v>
      </c>
      <c r="E158" s="219" t="s">
        <v>2297</v>
      </c>
      <c r="F158" s="220" t="s">
        <v>2298</v>
      </c>
      <c r="G158" s="221" t="s">
        <v>340</v>
      </c>
      <c r="H158" s="222">
        <v>32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40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227</v>
      </c>
      <c r="AT158" s="230" t="s">
        <v>148</v>
      </c>
      <c r="AU158" s="230" t="s">
        <v>85</v>
      </c>
      <c r="AY158" s="16" t="s">
        <v>146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83</v>
      </c>
      <c r="BK158" s="231">
        <f>ROUND(I158*H158,2)</f>
        <v>0</v>
      </c>
      <c r="BL158" s="16" t="s">
        <v>227</v>
      </c>
      <c r="BM158" s="230" t="s">
        <v>2299</v>
      </c>
    </row>
    <row r="159" s="2" customFormat="1" ht="24.15" customHeight="1">
      <c r="A159" s="37"/>
      <c r="B159" s="38"/>
      <c r="C159" s="244" t="s">
        <v>292</v>
      </c>
      <c r="D159" s="244" t="s">
        <v>196</v>
      </c>
      <c r="E159" s="245" t="s">
        <v>2300</v>
      </c>
      <c r="F159" s="246" t="s">
        <v>2301</v>
      </c>
      <c r="G159" s="247" t="s">
        <v>340</v>
      </c>
      <c r="H159" s="248">
        <v>32</v>
      </c>
      <c r="I159" s="249"/>
      <c r="J159" s="250">
        <f>ROUND(I159*H159,2)</f>
        <v>0</v>
      </c>
      <c r="K159" s="251"/>
      <c r="L159" s="252"/>
      <c r="M159" s="253" t="s">
        <v>1</v>
      </c>
      <c r="N159" s="254" t="s">
        <v>40</v>
      </c>
      <c r="O159" s="90"/>
      <c r="P159" s="228">
        <f>O159*H159</f>
        <v>0</v>
      </c>
      <c r="Q159" s="228">
        <v>6.9999999999999994E-05</v>
      </c>
      <c r="R159" s="228">
        <f>Q159*H159</f>
        <v>0.0022399999999999998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313</v>
      </c>
      <c r="AT159" s="230" t="s">
        <v>196</v>
      </c>
      <c r="AU159" s="230" t="s">
        <v>85</v>
      </c>
      <c r="AY159" s="16" t="s">
        <v>146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83</v>
      </c>
      <c r="BK159" s="231">
        <f>ROUND(I159*H159,2)</f>
        <v>0</v>
      </c>
      <c r="BL159" s="16" t="s">
        <v>227</v>
      </c>
      <c r="BM159" s="230" t="s">
        <v>2302</v>
      </c>
    </row>
    <row r="160" s="2" customFormat="1" ht="24.15" customHeight="1">
      <c r="A160" s="37"/>
      <c r="B160" s="38"/>
      <c r="C160" s="218" t="s">
        <v>298</v>
      </c>
      <c r="D160" s="218" t="s">
        <v>148</v>
      </c>
      <c r="E160" s="219" t="s">
        <v>2303</v>
      </c>
      <c r="F160" s="220" t="s">
        <v>2304</v>
      </c>
      <c r="G160" s="221" t="s">
        <v>340</v>
      </c>
      <c r="H160" s="222">
        <v>6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40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227</v>
      </c>
      <c r="AT160" s="230" t="s">
        <v>148</v>
      </c>
      <c r="AU160" s="230" t="s">
        <v>85</v>
      </c>
      <c r="AY160" s="16" t="s">
        <v>146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83</v>
      </c>
      <c r="BK160" s="231">
        <f>ROUND(I160*H160,2)</f>
        <v>0</v>
      </c>
      <c r="BL160" s="16" t="s">
        <v>227</v>
      </c>
      <c r="BM160" s="230" t="s">
        <v>2305</v>
      </c>
    </row>
    <row r="161" s="2" customFormat="1" ht="16.5" customHeight="1">
      <c r="A161" s="37"/>
      <c r="B161" s="38"/>
      <c r="C161" s="244" t="s">
        <v>303</v>
      </c>
      <c r="D161" s="244" t="s">
        <v>196</v>
      </c>
      <c r="E161" s="245" t="s">
        <v>2306</v>
      </c>
      <c r="F161" s="246" t="s">
        <v>2307</v>
      </c>
      <c r="G161" s="247" t="s">
        <v>340</v>
      </c>
      <c r="H161" s="248">
        <v>3</v>
      </c>
      <c r="I161" s="249"/>
      <c r="J161" s="250">
        <f>ROUND(I161*H161,2)</f>
        <v>0</v>
      </c>
      <c r="K161" s="251"/>
      <c r="L161" s="252"/>
      <c r="M161" s="253" t="s">
        <v>1</v>
      </c>
      <c r="N161" s="254" t="s">
        <v>40</v>
      </c>
      <c r="O161" s="90"/>
      <c r="P161" s="228">
        <f>O161*H161</f>
        <v>0</v>
      </c>
      <c r="Q161" s="228">
        <v>3.0000000000000001E-05</v>
      </c>
      <c r="R161" s="228">
        <f>Q161*H161</f>
        <v>9.0000000000000006E-05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313</v>
      </c>
      <c r="AT161" s="230" t="s">
        <v>196</v>
      </c>
      <c r="AU161" s="230" t="s">
        <v>85</v>
      </c>
      <c r="AY161" s="16" t="s">
        <v>146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83</v>
      </c>
      <c r="BK161" s="231">
        <f>ROUND(I161*H161,2)</f>
        <v>0</v>
      </c>
      <c r="BL161" s="16" t="s">
        <v>227</v>
      </c>
      <c r="BM161" s="230" t="s">
        <v>2308</v>
      </c>
    </row>
    <row r="162" s="2" customFormat="1" ht="16.5" customHeight="1">
      <c r="A162" s="37"/>
      <c r="B162" s="38"/>
      <c r="C162" s="244" t="s">
        <v>308</v>
      </c>
      <c r="D162" s="244" t="s">
        <v>196</v>
      </c>
      <c r="E162" s="245" t="s">
        <v>2309</v>
      </c>
      <c r="F162" s="246" t="s">
        <v>2310</v>
      </c>
      <c r="G162" s="247" t="s">
        <v>340</v>
      </c>
      <c r="H162" s="248">
        <v>3</v>
      </c>
      <c r="I162" s="249"/>
      <c r="J162" s="250">
        <f>ROUND(I162*H162,2)</f>
        <v>0</v>
      </c>
      <c r="K162" s="251"/>
      <c r="L162" s="252"/>
      <c r="M162" s="253" t="s">
        <v>1</v>
      </c>
      <c r="N162" s="254" t="s">
        <v>40</v>
      </c>
      <c r="O162" s="90"/>
      <c r="P162" s="228">
        <f>O162*H162</f>
        <v>0</v>
      </c>
      <c r="Q162" s="228">
        <v>3.0000000000000001E-05</v>
      </c>
      <c r="R162" s="228">
        <f>Q162*H162</f>
        <v>9.0000000000000006E-05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313</v>
      </c>
      <c r="AT162" s="230" t="s">
        <v>196</v>
      </c>
      <c r="AU162" s="230" t="s">
        <v>85</v>
      </c>
      <c r="AY162" s="16" t="s">
        <v>146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83</v>
      </c>
      <c r="BK162" s="231">
        <f>ROUND(I162*H162,2)</f>
        <v>0</v>
      </c>
      <c r="BL162" s="16" t="s">
        <v>227</v>
      </c>
      <c r="BM162" s="230" t="s">
        <v>2311</v>
      </c>
    </row>
    <row r="163" s="2" customFormat="1" ht="24.15" customHeight="1">
      <c r="A163" s="37"/>
      <c r="B163" s="38"/>
      <c r="C163" s="218" t="s">
        <v>313</v>
      </c>
      <c r="D163" s="218" t="s">
        <v>148</v>
      </c>
      <c r="E163" s="219" t="s">
        <v>2312</v>
      </c>
      <c r="F163" s="220" t="s">
        <v>2313</v>
      </c>
      <c r="G163" s="221" t="s">
        <v>340</v>
      </c>
      <c r="H163" s="222">
        <v>1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40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227</v>
      </c>
      <c r="AT163" s="230" t="s">
        <v>148</v>
      </c>
      <c r="AU163" s="230" t="s">
        <v>85</v>
      </c>
      <c r="AY163" s="16" t="s">
        <v>146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83</v>
      </c>
      <c r="BK163" s="231">
        <f>ROUND(I163*H163,2)</f>
        <v>0</v>
      </c>
      <c r="BL163" s="16" t="s">
        <v>227</v>
      </c>
      <c r="BM163" s="230" t="s">
        <v>2314</v>
      </c>
    </row>
    <row r="164" s="2" customFormat="1" ht="24.15" customHeight="1">
      <c r="A164" s="37"/>
      <c r="B164" s="38"/>
      <c r="C164" s="218" t="s">
        <v>318</v>
      </c>
      <c r="D164" s="218" t="s">
        <v>148</v>
      </c>
      <c r="E164" s="219" t="s">
        <v>2315</v>
      </c>
      <c r="F164" s="220" t="s">
        <v>2316</v>
      </c>
      <c r="G164" s="221" t="s">
        <v>340</v>
      </c>
      <c r="H164" s="222">
        <v>1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40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227</v>
      </c>
      <c r="AT164" s="230" t="s">
        <v>148</v>
      </c>
      <c r="AU164" s="230" t="s">
        <v>85</v>
      </c>
      <c r="AY164" s="16" t="s">
        <v>146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83</v>
      </c>
      <c r="BK164" s="231">
        <f>ROUND(I164*H164,2)</f>
        <v>0</v>
      </c>
      <c r="BL164" s="16" t="s">
        <v>227</v>
      </c>
      <c r="BM164" s="230" t="s">
        <v>2317</v>
      </c>
    </row>
    <row r="165" s="2" customFormat="1" ht="16.5" customHeight="1">
      <c r="A165" s="37"/>
      <c r="B165" s="38"/>
      <c r="C165" s="244" t="s">
        <v>326</v>
      </c>
      <c r="D165" s="244" t="s">
        <v>196</v>
      </c>
      <c r="E165" s="245" t="s">
        <v>2318</v>
      </c>
      <c r="F165" s="246" t="s">
        <v>2319</v>
      </c>
      <c r="G165" s="247" t="s">
        <v>340</v>
      </c>
      <c r="H165" s="248">
        <v>2</v>
      </c>
      <c r="I165" s="249"/>
      <c r="J165" s="250">
        <f>ROUND(I165*H165,2)</f>
        <v>0</v>
      </c>
      <c r="K165" s="251"/>
      <c r="L165" s="252"/>
      <c r="M165" s="253" t="s">
        <v>1</v>
      </c>
      <c r="N165" s="254" t="s">
        <v>40</v>
      </c>
      <c r="O165" s="90"/>
      <c r="P165" s="228">
        <f>O165*H165</f>
        <v>0</v>
      </c>
      <c r="Q165" s="228">
        <v>0.00035</v>
      </c>
      <c r="R165" s="228">
        <f>Q165*H165</f>
        <v>0.00069999999999999999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313</v>
      </c>
      <c r="AT165" s="230" t="s">
        <v>196</v>
      </c>
      <c r="AU165" s="230" t="s">
        <v>85</v>
      </c>
      <c r="AY165" s="16" t="s">
        <v>146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83</v>
      </c>
      <c r="BK165" s="231">
        <f>ROUND(I165*H165,2)</f>
        <v>0</v>
      </c>
      <c r="BL165" s="16" t="s">
        <v>227</v>
      </c>
      <c r="BM165" s="230" t="s">
        <v>2320</v>
      </c>
    </row>
    <row r="166" s="2" customFormat="1" ht="37.8" customHeight="1">
      <c r="A166" s="37"/>
      <c r="B166" s="38"/>
      <c r="C166" s="218" t="s">
        <v>332</v>
      </c>
      <c r="D166" s="218" t="s">
        <v>148</v>
      </c>
      <c r="E166" s="219" t="s">
        <v>2321</v>
      </c>
      <c r="F166" s="220" t="s">
        <v>2322</v>
      </c>
      <c r="G166" s="221" t="s">
        <v>340</v>
      </c>
      <c r="H166" s="222">
        <v>22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40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227</v>
      </c>
      <c r="AT166" s="230" t="s">
        <v>148</v>
      </c>
      <c r="AU166" s="230" t="s">
        <v>85</v>
      </c>
      <c r="AY166" s="16" t="s">
        <v>146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83</v>
      </c>
      <c r="BK166" s="231">
        <f>ROUND(I166*H166,2)</f>
        <v>0</v>
      </c>
      <c r="BL166" s="16" t="s">
        <v>227</v>
      </c>
      <c r="BM166" s="230" t="s">
        <v>2323</v>
      </c>
    </row>
    <row r="167" s="2" customFormat="1" ht="24.15" customHeight="1">
      <c r="A167" s="37"/>
      <c r="B167" s="38"/>
      <c r="C167" s="244" t="s">
        <v>337</v>
      </c>
      <c r="D167" s="244" t="s">
        <v>196</v>
      </c>
      <c r="E167" s="245" t="s">
        <v>2324</v>
      </c>
      <c r="F167" s="246" t="s">
        <v>2325</v>
      </c>
      <c r="G167" s="247" t="s">
        <v>340</v>
      </c>
      <c r="H167" s="248">
        <v>10</v>
      </c>
      <c r="I167" s="249"/>
      <c r="J167" s="250">
        <f>ROUND(I167*H167,2)</f>
        <v>0</v>
      </c>
      <c r="K167" s="251"/>
      <c r="L167" s="252"/>
      <c r="M167" s="253" t="s">
        <v>1</v>
      </c>
      <c r="N167" s="254" t="s">
        <v>40</v>
      </c>
      <c r="O167" s="90"/>
      <c r="P167" s="228">
        <f>O167*H167</f>
        <v>0</v>
      </c>
      <c r="Q167" s="228">
        <v>0.0016999999999999999</v>
      </c>
      <c r="R167" s="228">
        <f>Q167*H167</f>
        <v>0.016999999999999998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313</v>
      </c>
      <c r="AT167" s="230" t="s">
        <v>196</v>
      </c>
      <c r="AU167" s="230" t="s">
        <v>85</v>
      </c>
      <c r="AY167" s="16" t="s">
        <v>146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83</v>
      </c>
      <c r="BK167" s="231">
        <f>ROUND(I167*H167,2)</f>
        <v>0</v>
      </c>
      <c r="BL167" s="16" t="s">
        <v>227</v>
      </c>
      <c r="BM167" s="230" t="s">
        <v>2326</v>
      </c>
    </row>
    <row r="168" s="2" customFormat="1" ht="24.15" customHeight="1">
      <c r="A168" s="37"/>
      <c r="B168" s="38"/>
      <c r="C168" s="244" t="s">
        <v>343</v>
      </c>
      <c r="D168" s="244" t="s">
        <v>196</v>
      </c>
      <c r="E168" s="245" t="s">
        <v>2327</v>
      </c>
      <c r="F168" s="246" t="s">
        <v>2328</v>
      </c>
      <c r="G168" s="247" t="s">
        <v>340</v>
      </c>
      <c r="H168" s="248">
        <v>12</v>
      </c>
      <c r="I168" s="249"/>
      <c r="J168" s="250">
        <f>ROUND(I168*H168,2)</f>
        <v>0</v>
      </c>
      <c r="K168" s="251"/>
      <c r="L168" s="252"/>
      <c r="M168" s="253" t="s">
        <v>1</v>
      </c>
      <c r="N168" s="254" t="s">
        <v>40</v>
      </c>
      <c r="O168" s="90"/>
      <c r="P168" s="228">
        <f>O168*H168</f>
        <v>0</v>
      </c>
      <c r="Q168" s="228">
        <v>0.0016999999999999999</v>
      </c>
      <c r="R168" s="228">
        <f>Q168*H168</f>
        <v>0.020399999999999998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313</v>
      </c>
      <c r="AT168" s="230" t="s">
        <v>196</v>
      </c>
      <c r="AU168" s="230" t="s">
        <v>85</v>
      </c>
      <c r="AY168" s="16" t="s">
        <v>146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83</v>
      </c>
      <c r="BK168" s="231">
        <f>ROUND(I168*H168,2)</f>
        <v>0</v>
      </c>
      <c r="BL168" s="16" t="s">
        <v>227</v>
      </c>
      <c r="BM168" s="230" t="s">
        <v>2329</v>
      </c>
    </row>
    <row r="169" s="2" customFormat="1" ht="49.05" customHeight="1">
      <c r="A169" s="37"/>
      <c r="B169" s="38"/>
      <c r="C169" s="218" t="s">
        <v>347</v>
      </c>
      <c r="D169" s="218" t="s">
        <v>148</v>
      </c>
      <c r="E169" s="219" t="s">
        <v>2330</v>
      </c>
      <c r="F169" s="220" t="s">
        <v>2331</v>
      </c>
      <c r="G169" s="221" t="s">
        <v>340</v>
      </c>
      <c r="H169" s="222">
        <v>3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40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227</v>
      </c>
      <c r="AT169" s="230" t="s">
        <v>148</v>
      </c>
      <c r="AU169" s="230" t="s">
        <v>85</v>
      </c>
      <c r="AY169" s="16" t="s">
        <v>146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83</v>
      </c>
      <c r="BK169" s="231">
        <f>ROUND(I169*H169,2)</f>
        <v>0</v>
      </c>
      <c r="BL169" s="16" t="s">
        <v>227</v>
      </c>
      <c r="BM169" s="230" t="s">
        <v>2332</v>
      </c>
    </row>
    <row r="170" s="2" customFormat="1" ht="24.15" customHeight="1">
      <c r="A170" s="37"/>
      <c r="B170" s="38"/>
      <c r="C170" s="244" t="s">
        <v>352</v>
      </c>
      <c r="D170" s="244" t="s">
        <v>196</v>
      </c>
      <c r="E170" s="245" t="s">
        <v>2333</v>
      </c>
      <c r="F170" s="246" t="s">
        <v>2334</v>
      </c>
      <c r="G170" s="247" t="s">
        <v>340</v>
      </c>
      <c r="H170" s="248">
        <v>3</v>
      </c>
      <c r="I170" s="249"/>
      <c r="J170" s="250">
        <f>ROUND(I170*H170,2)</f>
        <v>0</v>
      </c>
      <c r="K170" s="251"/>
      <c r="L170" s="252"/>
      <c r="M170" s="253" t="s">
        <v>1</v>
      </c>
      <c r="N170" s="254" t="s">
        <v>40</v>
      </c>
      <c r="O170" s="90"/>
      <c r="P170" s="228">
        <f>O170*H170</f>
        <v>0</v>
      </c>
      <c r="Q170" s="228">
        <v>0.001</v>
      </c>
      <c r="R170" s="228">
        <f>Q170*H170</f>
        <v>0.0030000000000000001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313</v>
      </c>
      <c r="AT170" s="230" t="s">
        <v>196</v>
      </c>
      <c r="AU170" s="230" t="s">
        <v>85</v>
      </c>
      <c r="AY170" s="16" t="s">
        <v>146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83</v>
      </c>
      <c r="BK170" s="231">
        <f>ROUND(I170*H170,2)</f>
        <v>0</v>
      </c>
      <c r="BL170" s="16" t="s">
        <v>227</v>
      </c>
      <c r="BM170" s="230" t="s">
        <v>2335</v>
      </c>
    </row>
    <row r="171" s="2" customFormat="1" ht="44.25" customHeight="1">
      <c r="A171" s="37"/>
      <c r="B171" s="38"/>
      <c r="C171" s="218" t="s">
        <v>356</v>
      </c>
      <c r="D171" s="218" t="s">
        <v>148</v>
      </c>
      <c r="E171" s="219" t="s">
        <v>2336</v>
      </c>
      <c r="F171" s="220" t="s">
        <v>2337</v>
      </c>
      <c r="G171" s="221" t="s">
        <v>340</v>
      </c>
      <c r="H171" s="222">
        <v>5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40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227</v>
      </c>
      <c r="AT171" s="230" t="s">
        <v>148</v>
      </c>
      <c r="AU171" s="230" t="s">
        <v>85</v>
      </c>
      <c r="AY171" s="16" t="s">
        <v>146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83</v>
      </c>
      <c r="BK171" s="231">
        <f>ROUND(I171*H171,2)</f>
        <v>0</v>
      </c>
      <c r="BL171" s="16" t="s">
        <v>227</v>
      </c>
      <c r="BM171" s="230" t="s">
        <v>2338</v>
      </c>
    </row>
    <row r="172" s="2" customFormat="1" ht="49.05" customHeight="1">
      <c r="A172" s="37"/>
      <c r="B172" s="38"/>
      <c r="C172" s="218" t="s">
        <v>360</v>
      </c>
      <c r="D172" s="218" t="s">
        <v>148</v>
      </c>
      <c r="E172" s="219" t="s">
        <v>2339</v>
      </c>
      <c r="F172" s="220" t="s">
        <v>2340</v>
      </c>
      <c r="G172" s="221" t="s">
        <v>340</v>
      </c>
      <c r="H172" s="222">
        <v>9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40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227</v>
      </c>
      <c r="AT172" s="230" t="s">
        <v>148</v>
      </c>
      <c r="AU172" s="230" t="s">
        <v>85</v>
      </c>
      <c r="AY172" s="16" t="s">
        <v>146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83</v>
      </c>
      <c r="BK172" s="231">
        <f>ROUND(I172*H172,2)</f>
        <v>0</v>
      </c>
      <c r="BL172" s="16" t="s">
        <v>227</v>
      </c>
      <c r="BM172" s="230" t="s">
        <v>2341</v>
      </c>
    </row>
    <row r="173" s="2" customFormat="1" ht="24.15" customHeight="1">
      <c r="A173" s="37"/>
      <c r="B173" s="38"/>
      <c r="C173" s="244" t="s">
        <v>365</v>
      </c>
      <c r="D173" s="244" t="s">
        <v>196</v>
      </c>
      <c r="E173" s="245" t="s">
        <v>2342</v>
      </c>
      <c r="F173" s="246" t="s">
        <v>2343</v>
      </c>
      <c r="G173" s="247" t="s">
        <v>340</v>
      </c>
      <c r="H173" s="248">
        <v>3</v>
      </c>
      <c r="I173" s="249"/>
      <c r="J173" s="250">
        <f>ROUND(I173*H173,2)</f>
        <v>0</v>
      </c>
      <c r="K173" s="251"/>
      <c r="L173" s="252"/>
      <c r="M173" s="253" t="s">
        <v>1</v>
      </c>
      <c r="N173" s="254" t="s">
        <v>40</v>
      </c>
      <c r="O173" s="90"/>
      <c r="P173" s="228">
        <f>O173*H173</f>
        <v>0</v>
      </c>
      <c r="Q173" s="228">
        <v>0.002</v>
      </c>
      <c r="R173" s="228">
        <f>Q173*H173</f>
        <v>0.0060000000000000001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313</v>
      </c>
      <c r="AT173" s="230" t="s">
        <v>196</v>
      </c>
      <c r="AU173" s="230" t="s">
        <v>85</v>
      </c>
      <c r="AY173" s="16" t="s">
        <v>146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83</v>
      </c>
      <c r="BK173" s="231">
        <f>ROUND(I173*H173,2)</f>
        <v>0</v>
      </c>
      <c r="BL173" s="16" t="s">
        <v>227</v>
      </c>
      <c r="BM173" s="230" t="s">
        <v>2344</v>
      </c>
    </row>
    <row r="174" s="2" customFormat="1" ht="24.15" customHeight="1">
      <c r="A174" s="37"/>
      <c r="B174" s="38"/>
      <c r="C174" s="244" t="s">
        <v>370</v>
      </c>
      <c r="D174" s="244" t="s">
        <v>196</v>
      </c>
      <c r="E174" s="245" t="s">
        <v>2345</v>
      </c>
      <c r="F174" s="246" t="s">
        <v>2346</v>
      </c>
      <c r="G174" s="247" t="s">
        <v>340</v>
      </c>
      <c r="H174" s="248">
        <v>4</v>
      </c>
      <c r="I174" s="249"/>
      <c r="J174" s="250">
        <f>ROUND(I174*H174,2)</f>
        <v>0</v>
      </c>
      <c r="K174" s="251"/>
      <c r="L174" s="252"/>
      <c r="M174" s="253" t="s">
        <v>1</v>
      </c>
      <c r="N174" s="254" t="s">
        <v>40</v>
      </c>
      <c r="O174" s="90"/>
      <c r="P174" s="228">
        <f>O174*H174</f>
        <v>0</v>
      </c>
      <c r="Q174" s="228">
        <v>0.002</v>
      </c>
      <c r="R174" s="228">
        <f>Q174*H174</f>
        <v>0.0080000000000000002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313</v>
      </c>
      <c r="AT174" s="230" t="s">
        <v>196</v>
      </c>
      <c r="AU174" s="230" t="s">
        <v>85</v>
      </c>
      <c r="AY174" s="16" t="s">
        <v>146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83</v>
      </c>
      <c r="BK174" s="231">
        <f>ROUND(I174*H174,2)</f>
        <v>0</v>
      </c>
      <c r="BL174" s="16" t="s">
        <v>227</v>
      </c>
      <c r="BM174" s="230" t="s">
        <v>2347</v>
      </c>
    </row>
    <row r="175" s="2" customFormat="1" ht="21.75" customHeight="1">
      <c r="A175" s="37"/>
      <c r="B175" s="38"/>
      <c r="C175" s="244" t="s">
        <v>374</v>
      </c>
      <c r="D175" s="244" t="s">
        <v>196</v>
      </c>
      <c r="E175" s="245" t="s">
        <v>2348</v>
      </c>
      <c r="F175" s="246" t="s">
        <v>2349</v>
      </c>
      <c r="G175" s="247" t="s">
        <v>340</v>
      </c>
      <c r="H175" s="248">
        <v>1</v>
      </c>
      <c r="I175" s="249"/>
      <c r="J175" s="250">
        <f>ROUND(I175*H175,2)</f>
        <v>0</v>
      </c>
      <c r="K175" s="251"/>
      <c r="L175" s="252"/>
      <c r="M175" s="253" t="s">
        <v>1</v>
      </c>
      <c r="N175" s="254" t="s">
        <v>40</v>
      </c>
      <c r="O175" s="90"/>
      <c r="P175" s="228">
        <f>O175*H175</f>
        <v>0</v>
      </c>
      <c r="Q175" s="228">
        <v>0.002</v>
      </c>
      <c r="R175" s="228">
        <f>Q175*H175</f>
        <v>0.002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313</v>
      </c>
      <c r="AT175" s="230" t="s">
        <v>196</v>
      </c>
      <c r="AU175" s="230" t="s">
        <v>85</v>
      </c>
      <c r="AY175" s="16" t="s">
        <v>146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83</v>
      </c>
      <c r="BK175" s="231">
        <f>ROUND(I175*H175,2)</f>
        <v>0</v>
      </c>
      <c r="BL175" s="16" t="s">
        <v>227</v>
      </c>
      <c r="BM175" s="230" t="s">
        <v>2350</v>
      </c>
    </row>
    <row r="176" s="2" customFormat="1" ht="24.15" customHeight="1">
      <c r="A176" s="37"/>
      <c r="B176" s="38"/>
      <c r="C176" s="244" t="s">
        <v>381</v>
      </c>
      <c r="D176" s="244" t="s">
        <v>196</v>
      </c>
      <c r="E176" s="245" t="s">
        <v>2351</v>
      </c>
      <c r="F176" s="246" t="s">
        <v>2352</v>
      </c>
      <c r="G176" s="247" t="s">
        <v>340</v>
      </c>
      <c r="H176" s="248">
        <v>3</v>
      </c>
      <c r="I176" s="249"/>
      <c r="J176" s="250">
        <f>ROUND(I176*H176,2)</f>
        <v>0</v>
      </c>
      <c r="K176" s="251"/>
      <c r="L176" s="252"/>
      <c r="M176" s="253" t="s">
        <v>1</v>
      </c>
      <c r="N176" s="254" t="s">
        <v>40</v>
      </c>
      <c r="O176" s="90"/>
      <c r="P176" s="228">
        <f>O176*H176</f>
        <v>0</v>
      </c>
      <c r="Q176" s="228">
        <v>0.002</v>
      </c>
      <c r="R176" s="228">
        <f>Q176*H176</f>
        <v>0.0060000000000000001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313</v>
      </c>
      <c r="AT176" s="230" t="s">
        <v>196</v>
      </c>
      <c r="AU176" s="230" t="s">
        <v>85</v>
      </c>
      <c r="AY176" s="16" t="s">
        <v>146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83</v>
      </c>
      <c r="BK176" s="231">
        <f>ROUND(I176*H176,2)</f>
        <v>0</v>
      </c>
      <c r="BL176" s="16" t="s">
        <v>227</v>
      </c>
      <c r="BM176" s="230" t="s">
        <v>2353</v>
      </c>
    </row>
    <row r="177" s="2" customFormat="1" ht="24.15" customHeight="1">
      <c r="A177" s="37"/>
      <c r="B177" s="38"/>
      <c r="C177" s="244" t="s">
        <v>386</v>
      </c>
      <c r="D177" s="244" t="s">
        <v>196</v>
      </c>
      <c r="E177" s="245" t="s">
        <v>2354</v>
      </c>
      <c r="F177" s="246" t="s">
        <v>2355</v>
      </c>
      <c r="G177" s="247" t="s">
        <v>340</v>
      </c>
      <c r="H177" s="248">
        <v>3</v>
      </c>
      <c r="I177" s="249"/>
      <c r="J177" s="250">
        <f>ROUND(I177*H177,2)</f>
        <v>0</v>
      </c>
      <c r="K177" s="251"/>
      <c r="L177" s="252"/>
      <c r="M177" s="253" t="s">
        <v>1</v>
      </c>
      <c r="N177" s="254" t="s">
        <v>40</v>
      </c>
      <c r="O177" s="90"/>
      <c r="P177" s="228">
        <f>O177*H177</f>
        <v>0</v>
      </c>
      <c r="Q177" s="228">
        <v>0.002</v>
      </c>
      <c r="R177" s="228">
        <f>Q177*H177</f>
        <v>0.0060000000000000001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313</v>
      </c>
      <c r="AT177" s="230" t="s">
        <v>196</v>
      </c>
      <c r="AU177" s="230" t="s">
        <v>85</v>
      </c>
      <c r="AY177" s="16" t="s">
        <v>146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83</v>
      </c>
      <c r="BK177" s="231">
        <f>ROUND(I177*H177,2)</f>
        <v>0</v>
      </c>
      <c r="BL177" s="16" t="s">
        <v>227</v>
      </c>
      <c r="BM177" s="230" t="s">
        <v>2356</v>
      </c>
    </row>
    <row r="178" s="2" customFormat="1" ht="21.75" customHeight="1">
      <c r="A178" s="37"/>
      <c r="B178" s="38"/>
      <c r="C178" s="244" t="s">
        <v>392</v>
      </c>
      <c r="D178" s="244" t="s">
        <v>196</v>
      </c>
      <c r="E178" s="245" t="s">
        <v>2357</v>
      </c>
      <c r="F178" s="246" t="s">
        <v>2358</v>
      </c>
      <c r="G178" s="247" t="s">
        <v>1502</v>
      </c>
      <c r="H178" s="248">
        <v>1</v>
      </c>
      <c r="I178" s="249"/>
      <c r="J178" s="250">
        <f>ROUND(I178*H178,2)</f>
        <v>0</v>
      </c>
      <c r="K178" s="251"/>
      <c r="L178" s="252"/>
      <c r="M178" s="253" t="s">
        <v>1</v>
      </c>
      <c r="N178" s="254" t="s">
        <v>40</v>
      </c>
      <c r="O178" s="90"/>
      <c r="P178" s="228">
        <f>O178*H178</f>
        <v>0</v>
      </c>
      <c r="Q178" s="228">
        <v>0.01</v>
      </c>
      <c r="R178" s="228">
        <f>Q178*H178</f>
        <v>0.01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313</v>
      </c>
      <c r="AT178" s="230" t="s">
        <v>196</v>
      </c>
      <c r="AU178" s="230" t="s">
        <v>85</v>
      </c>
      <c r="AY178" s="16" t="s">
        <v>146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83</v>
      </c>
      <c r="BK178" s="231">
        <f>ROUND(I178*H178,2)</f>
        <v>0</v>
      </c>
      <c r="BL178" s="16" t="s">
        <v>227</v>
      </c>
      <c r="BM178" s="230" t="s">
        <v>2359</v>
      </c>
    </row>
    <row r="179" s="2" customFormat="1" ht="16.5" customHeight="1">
      <c r="A179" s="37"/>
      <c r="B179" s="38"/>
      <c r="C179" s="218" t="s">
        <v>396</v>
      </c>
      <c r="D179" s="218" t="s">
        <v>148</v>
      </c>
      <c r="E179" s="219" t="s">
        <v>2360</v>
      </c>
      <c r="F179" s="220" t="s">
        <v>2361</v>
      </c>
      <c r="G179" s="221" t="s">
        <v>1502</v>
      </c>
      <c r="H179" s="222">
        <v>1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40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227</v>
      </c>
      <c r="AT179" s="230" t="s">
        <v>148</v>
      </c>
      <c r="AU179" s="230" t="s">
        <v>85</v>
      </c>
      <c r="AY179" s="16" t="s">
        <v>146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83</v>
      </c>
      <c r="BK179" s="231">
        <f>ROUND(I179*H179,2)</f>
        <v>0</v>
      </c>
      <c r="BL179" s="16" t="s">
        <v>227</v>
      </c>
      <c r="BM179" s="230" t="s">
        <v>2362</v>
      </c>
    </row>
    <row r="180" s="2" customFormat="1" ht="49.05" customHeight="1">
      <c r="A180" s="37"/>
      <c r="B180" s="38"/>
      <c r="C180" s="218" t="s">
        <v>401</v>
      </c>
      <c r="D180" s="218" t="s">
        <v>148</v>
      </c>
      <c r="E180" s="219" t="s">
        <v>2363</v>
      </c>
      <c r="F180" s="220" t="s">
        <v>2364</v>
      </c>
      <c r="G180" s="221" t="s">
        <v>295</v>
      </c>
      <c r="H180" s="222">
        <v>100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40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227</v>
      </c>
      <c r="AT180" s="230" t="s">
        <v>148</v>
      </c>
      <c r="AU180" s="230" t="s">
        <v>85</v>
      </c>
      <c r="AY180" s="16" t="s">
        <v>146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83</v>
      </c>
      <c r="BK180" s="231">
        <f>ROUND(I180*H180,2)</f>
        <v>0</v>
      </c>
      <c r="BL180" s="16" t="s">
        <v>227</v>
      </c>
      <c r="BM180" s="230" t="s">
        <v>2365</v>
      </c>
    </row>
    <row r="181" s="2" customFormat="1" ht="16.5" customHeight="1">
      <c r="A181" s="37"/>
      <c r="B181" s="38"/>
      <c r="C181" s="244" t="s">
        <v>405</v>
      </c>
      <c r="D181" s="244" t="s">
        <v>196</v>
      </c>
      <c r="E181" s="245" t="s">
        <v>2366</v>
      </c>
      <c r="F181" s="246" t="s">
        <v>2367</v>
      </c>
      <c r="G181" s="247" t="s">
        <v>199</v>
      </c>
      <c r="H181" s="248">
        <v>62</v>
      </c>
      <c r="I181" s="249"/>
      <c r="J181" s="250">
        <f>ROUND(I181*H181,2)</f>
        <v>0</v>
      </c>
      <c r="K181" s="251"/>
      <c r="L181" s="252"/>
      <c r="M181" s="253" t="s">
        <v>1</v>
      </c>
      <c r="N181" s="254" t="s">
        <v>40</v>
      </c>
      <c r="O181" s="90"/>
      <c r="P181" s="228">
        <f>O181*H181</f>
        <v>0</v>
      </c>
      <c r="Q181" s="228">
        <v>0.001</v>
      </c>
      <c r="R181" s="228">
        <f>Q181*H181</f>
        <v>0.062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313</v>
      </c>
      <c r="AT181" s="230" t="s">
        <v>196</v>
      </c>
      <c r="AU181" s="230" t="s">
        <v>85</v>
      </c>
      <c r="AY181" s="16" t="s">
        <v>146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83</v>
      </c>
      <c r="BK181" s="231">
        <f>ROUND(I181*H181,2)</f>
        <v>0</v>
      </c>
      <c r="BL181" s="16" t="s">
        <v>227</v>
      </c>
      <c r="BM181" s="230" t="s">
        <v>2368</v>
      </c>
    </row>
    <row r="182" s="13" customFormat="1">
      <c r="A182" s="13"/>
      <c r="B182" s="232"/>
      <c r="C182" s="233"/>
      <c r="D182" s="234" t="s">
        <v>154</v>
      </c>
      <c r="E182" s="233"/>
      <c r="F182" s="236" t="s">
        <v>2369</v>
      </c>
      <c r="G182" s="233"/>
      <c r="H182" s="237">
        <v>62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154</v>
      </c>
      <c r="AU182" s="243" t="s">
        <v>85</v>
      </c>
      <c r="AV182" s="13" t="s">
        <v>85</v>
      </c>
      <c r="AW182" s="13" t="s">
        <v>4</v>
      </c>
      <c r="AX182" s="13" t="s">
        <v>83</v>
      </c>
      <c r="AY182" s="243" t="s">
        <v>146</v>
      </c>
    </row>
    <row r="183" s="2" customFormat="1" ht="24.15" customHeight="1">
      <c r="A183" s="37"/>
      <c r="B183" s="38"/>
      <c r="C183" s="218" t="s">
        <v>410</v>
      </c>
      <c r="D183" s="218" t="s">
        <v>148</v>
      </c>
      <c r="E183" s="219" t="s">
        <v>2370</v>
      </c>
      <c r="F183" s="220" t="s">
        <v>2371</v>
      </c>
      <c r="G183" s="221" t="s">
        <v>295</v>
      </c>
      <c r="H183" s="222">
        <v>90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40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227</v>
      </c>
      <c r="AT183" s="230" t="s">
        <v>148</v>
      </c>
      <c r="AU183" s="230" t="s">
        <v>85</v>
      </c>
      <c r="AY183" s="16" t="s">
        <v>146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83</v>
      </c>
      <c r="BK183" s="231">
        <f>ROUND(I183*H183,2)</f>
        <v>0</v>
      </c>
      <c r="BL183" s="16" t="s">
        <v>227</v>
      </c>
      <c r="BM183" s="230" t="s">
        <v>2372</v>
      </c>
    </row>
    <row r="184" s="2" customFormat="1" ht="16.5" customHeight="1">
      <c r="A184" s="37"/>
      <c r="B184" s="38"/>
      <c r="C184" s="244" t="s">
        <v>416</v>
      </c>
      <c r="D184" s="244" t="s">
        <v>196</v>
      </c>
      <c r="E184" s="245" t="s">
        <v>2373</v>
      </c>
      <c r="F184" s="246" t="s">
        <v>2374</v>
      </c>
      <c r="G184" s="247" t="s">
        <v>199</v>
      </c>
      <c r="H184" s="248">
        <v>12.15</v>
      </c>
      <c r="I184" s="249"/>
      <c r="J184" s="250">
        <f>ROUND(I184*H184,2)</f>
        <v>0</v>
      </c>
      <c r="K184" s="251"/>
      <c r="L184" s="252"/>
      <c r="M184" s="253" t="s">
        <v>1</v>
      </c>
      <c r="N184" s="254" t="s">
        <v>40</v>
      </c>
      <c r="O184" s="90"/>
      <c r="P184" s="228">
        <f>O184*H184</f>
        <v>0</v>
      </c>
      <c r="Q184" s="228">
        <v>0.001</v>
      </c>
      <c r="R184" s="228">
        <f>Q184*H184</f>
        <v>0.012150000000000001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313</v>
      </c>
      <c r="AT184" s="230" t="s">
        <v>196</v>
      </c>
      <c r="AU184" s="230" t="s">
        <v>85</v>
      </c>
      <c r="AY184" s="16" t="s">
        <v>146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83</v>
      </c>
      <c r="BK184" s="231">
        <f>ROUND(I184*H184,2)</f>
        <v>0</v>
      </c>
      <c r="BL184" s="16" t="s">
        <v>227</v>
      </c>
      <c r="BM184" s="230" t="s">
        <v>2375</v>
      </c>
    </row>
    <row r="185" s="13" customFormat="1">
      <c r="A185" s="13"/>
      <c r="B185" s="232"/>
      <c r="C185" s="233"/>
      <c r="D185" s="234" t="s">
        <v>154</v>
      </c>
      <c r="E185" s="233"/>
      <c r="F185" s="236" t="s">
        <v>2376</v>
      </c>
      <c r="G185" s="233"/>
      <c r="H185" s="237">
        <v>12.15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154</v>
      </c>
      <c r="AU185" s="243" t="s">
        <v>85</v>
      </c>
      <c r="AV185" s="13" t="s">
        <v>85</v>
      </c>
      <c r="AW185" s="13" t="s">
        <v>4</v>
      </c>
      <c r="AX185" s="13" t="s">
        <v>83</v>
      </c>
      <c r="AY185" s="243" t="s">
        <v>146</v>
      </c>
    </row>
    <row r="186" s="2" customFormat="1" ht="24.15" customHeight="1">
      <c r="A186" s="37"/>
      <c r="B186" s="38"/>
      <c r="C186" s="244" t="s">
        <v>422</v>
      </c>
      <c r="D186" s="244" t="s">
        <v>196</v>
      </c>
      <c r="E186" s="245" t="s">
        <v>2377</v>
      </c>
      <c r="F186" s="246" t="s">
        <v>2378</v>
      </c>
      <c r="G186" s="247" t="s">
        <v>340</v>
      </c>
      <c r="H186" s="248">
        <v>32</v>
      </c>
      <c r="I186" s="249"/>
      <c r="J186" s="250">
        <f>ROUND(I186*H186,2)</f>
        <v>0</v>
      </c>
      <c r="K186" s="251"/>
      <c r="L186" s="252"/>
      <c r="M186" s="253" t="s">
        <v>1</v>
      </c>
      <c r="N186" s="254" t="s">
        <v>40</v>
      </c>
      <c r="O186" s="90"/>
      <c r="P186" s="228">
        <f>O186*H186</f>
        <v>0</v>
      </c>
      <c r="Q186" s="228">
        <v>0.00011</v>
      </c>
      <c r="R186" s="228">
        <f>Q186*H186</f>
        <v>0.0035200000000000001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313</v>
      </c>
      <c r="AT186" s="230" t="s">
        <v>196</v>
      </c>
      <c r="AU186" s="230" t="s">
        <v>85</v>
      </c>
      <c r="AY186" s="16" t="s">
        <v>146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83</v>
      </c>
      <c r="BK186" s="231">
        <f>ROUND(I186*H186,2)</f>
        <v>0</v>
      </c>
      <c r="BL186" s="16" t="s">
        <v>227</v>
      </c>
      <c r="BM186" s="230" t="s">
        <v>2379</v>
      </c>
    </row>
    <row r="187" s="2" customFormat="1" ht="24.15" customHeight="1">
      <c r="A187" s="37"/>
      <c r="B187" s="38"/>
      <c r="C187" s="244" t="s">
        <v>426</v>
      </c>
      <c r="D187" s="244" t="s">
        <v>196</v>
      </c>
      <c r="E187" s="245" t="s">
        <v>2380</v>
      </c>
      <c r="F187" s="246" t="s">
        <v>2381</v>
      </c>
      <c r="G187" s="247" t="s">
        <v>340</v>
      </c>
      <c r="H187" s="248">
        <v>70</v>
      </c>
      <c r="I187" s="249"/>
      <c r="J187" s="250">
        <f>ROUND(I187*H187,2)</f>
        <v>0</v>
      </c>
      <c r="K187" s="251"/>
      <c r="L187" s="252"/>
      <c r="M187" s="253" t="s">
        <v>1</v>
      </c>
      <c r="N187" s="254" t="s">
        <v>40</v>
      </c>
      <c r="O187" s="90"/>
      <c r="P187" s="228">
        <f>O187*H187</f>
        <v>0</v>
      </c>
      <c r="Q187" s="228">
        <v>0.00044999999999999999</v>
      </c>
      <c r="R187" s="228">
        <f>Q187*H187</f>
        <v>0.0315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313</v>
      </c>
      <c r="AT187" s="230" t="s">
        <v>196</v>
      </c>
      <c r="AU187" s="230" t="s">
        <v>85</v>
      </c>
      <c r="AY187" s="16" t="s">
        <v>146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83</v>
      </c>
      <c r="BK187" s="231">
        <f>ROUND(I187*H187,2)</f>
        <v>0</v>
      </c>
      <c r="BL187" s="16" t="s">
        <v>227</v>
      </c>
      <c r="BM187" s="230" t="s">
        <v>2382</v>
      </c>
    </row>
    <row r="188" s="2" customFormat="1" ht="21.75" customHeight="1">
      <c r="A188" s="37"/>
      <c r="B188" s="38"/>
      <c r="C188" s="218" t="s">
        <v>432</v>
      </c>
      <c r="D188" s="218" t="s">
        <v>148</v>
      </c>
      <c r="E188" s="219" t="s">
        <v>2383</v>
      </c>
      <c r="F188" s="220" t="s">
        <v>2384</v>
      </c>
      <c r="G188" s="221" t="s">
        <v>340</v>
      </c>
      <c r="H188" s="222">
        <v>16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40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227</v>
      </c>
      <c r="AT188" s="230" t="s">
        <v>148</v>
      </c>
      <c r="AU188" s="230" t="s">
        <v>85</v>
      </c>
      <c r="AY188" s="16" t="s">
        <v>146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83</v>
      </c>
      <c r="BK188" s="231">
        <f>ROUND(I188*H188,2)</f>
        <v>0</v>
      </c>
      <c r="BL188" s="16" t="s">
        <v>227</v>
      </c>
      <c r="BM188" s="230" t="s">
        <v>2385</v>
      </c>
    </row>
    <row r="189" s="2" customFormat="1" ht="16.5" customHeight="1">
      <c r="A189" s="37"/>
      <c r="B189" s="38"/>
      <c r="C189" s="244" t="s">
        <v>437</v>
      </c>
      <c r="D189" s="244" t="s">
        <v>196</v>
      </c>
      <c r="E189" s="245" t="s">
        <v>2386</v>
      </c>
      <c r="F189" s="246" t="s">
        <v>2387</v>
      </c>
      <c r="G189" s="247" t="s">
        <v>340</v>
      </c>
      <c r="H189" s="248">
        <v>11</v>
      </c>
      <c r="I189" s="249"/>
      <c r="J189" s="250">
        <f>ROUND(I189*H189,2)</f>
        <v>0</v>
      </c>
      <c r="K189" s="251"/>
      <c r="L189" s="252"/>
      <c r="M189" s="253" t="s">
        <v>1</v>
      </c>
      <c r="N189" s="254" t="s">
        <v>40</v>
      </c>
      <c r="O189" s="90"/>
      <c r="P189" s="228">
        <f>O189*H189</f>
        <v>0</v>
      </c>
      <c r="Q189" s="228">
        <v>0.00023000000000000001</v>
      </c>
      <c r="R189" s="228">
        <f>Q189*H189</f>
        <v>0.0025300000000000001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313</v>
      </c>
      <c r="AT189" s="230" t="s">
        <v>196</v>
      </c>
      <c r="AU189" s="230" t="s">
        <v>85</v>
      </c>
      <c r="AY189" s="16" t="s">
        <v>146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83</v>
      </c>
      <c r="BK189" s="231">
        <f>ROUND(I189*H189,2)</f>
        <v>0</v>
      </c>
      <c r="BL189" s="16" t="s">
        <v>227</v>
      </c>
      <c r="BM189" s="230" t="s">
        <v>2388</v>
      </c>
    </row>
    <row r="190" s="2" customFormat="1" ht="16.5" customHeight="1">
      <c r="A190" s="37"/>
      <c r="B190" s="38"/>
      <c r="C190" s="244" t="s">
        <v>442</v>
      </c>
      <c r="D190" s="244" t="s">
        <v>196</v>
      </c>
      <c r="E190" s="245" t="s">
        <v>2389</v>
      </c>
      <c r="F190" s="246" t="s">
        <v>2390</v>
      </c>
      <c r="G190" s="247" t="s">
        <v>340</v>
      </c>
      <c r="H190" s="248">
        <v>5</v>
      </c>
      <c r="I190" s="249"/>
      <c r="J190" s="250">
        <f>ROUND(I190*H190,2)</f>
        <v>0</v>
      </c>
      <c r="K190" s="251"/>
      <c r="L190" s="252"/>
      <c r="M190" s="253" t="s">
        <v>1</v>
      </c>
      <c r="N190" s="254" t="s">
        <v>40</v>
      </c>
      <c r="O190" s="90"/>
      <c r="P190" s="228">
        <f>O190*H190</f>
        <v>0</v>
      </c>
      <c r="Q190" s="228">
        <v>0.00010000000000000001</v>
      </c>
      <c r="R190" s="228">
        <f>Q190*H190</f>
        <v>0.00050000000000000001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313</v>
      </c>
      <c r="AT190" s="230" t="s">
        <v>196</v>
      </c>
      <c r="AU190" s="230" t="s">
        <v>85</v>
      </c>
      <c r="AY190" s="16" t="s">
        <v>146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83</v>
      </c>
      <c r="BK190" s="231">
        <f>ROUND(I190*H190,2)</f>
        <v>0</v>
      </c>
      <c r="BL190" s="16" t="s">
        <v>227</v>
      </c>
      <c r="BM190" s="230" t="s">
        <v>2391</v>
      </c>
    </row>
    <row r="191" s="2" customFormat="1" ht="24.15" customHeight="1">
      <c r="A191" s="37"/>
      <c r="B191" s="38"/>
      <c r="C191" s="218" t="s">
        <v>446</v>
      </c>
      <c r="D191" s="218" t="s">
        <v>148</v>
      </c>
      <c r="E191" s="219" t="s">
        <v>2392</v>
      </c>
      <c r="F191" s="220" t="s">
        <v>2393</v>
      </c>
      <c r="G191" s="221" t="s">
        <v>340</v>
      </c>
      <c r="H191" s="222">
        <v>3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40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227</v>
      </c>
      <c r="AT191" s="230" t="s">
        <v>148</v>
      </c>
      <c r="AU191" s="230" t="s">
        <v>85</v>
      </c>
      <c r="AY191" s="16" t="s">
        <v>146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83</v>
      </c>
      <c r="BK191" s="231">
        <f>ROUND(I191*H191,2)</f>
        <v>0</v>
      </c>
      <c r="BL191" s="16" t="s">
        <v>227</v>
      </c>
      <c r="BM191" s="230" t="s">
        <v>2394</v>
      </c>
    </row>
    <row r="192" s="2" customFormat="1" ht="24.15" customHeight="1">
      <c r="A192" s="37"/>
      <c r="B192" s="38"/>
      <c r="C192" s="244" t="s">
        <v>451</v>
      </c>
      <c r="D192" s="244" t="s">
        <v>196</v>
      </c>
      <c r="E192" s="245" t="s">
        <v>2395</v>
      </c>
      <c r="F192" s="246" t="s">
        <v>2396</v>
      </c>
      <c r="G192" s="247" t="s">
        <v>340</v>
      </c>
      <c r="H192" s="248">
        <v>3</v>
      </c>
      <c r="I192" s="249"/>
      <c r="J192" s="250">
        <f>ROUND(I192*H192,2)</f>
        <v>0</v>
      </c>
      <c r="K192" s="251"/>
      <c r="L192" s="252"/>
      <c r="M192" s="253" t="s">
        <v>1</v>
      </c>
      <c r="N192" s="254" t="s">
        <v>40</v>
      </c>
      <c r="O192" s="90"/>
      <c r="P192" s="228">
        <f>O192*H192</f>
        <v>0</v>
      </c>
      <c r="Q192" s="228">
        <v>0.00027999999999999998</v>
      </c>
      <c r="R192" s="228">
        <f>Q192*H192</f>
        <v>0.00083999999999999993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313</v>
      </c>
      <c r="AT192" s="230" t="s">
        <v>196</v>
      </c>
      <c r="AU192" s="230" t="s">
        <v>85</v>
      </c>
      <c r="AY192" s="16" t="s">
        <v>146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83</v>
      </c>
      <c r="BK192" s="231">
        <f>ROUND(I192*H192,2)</f>
        <v>0</v>
      </c>
      <c r="BL192" s="16" t="s">
        <v>227</v>
      </c>
      <c r="BM192" s="230" t="s">
        <v>2397</v>
      </c>
    </row>
    <row r="193" s="2" customFormat="1" ht="24.15" customHeight="1">
      <c r="A193" s="37"/>
      <c r="B193" s="38"/>
      <c r="C193" s="218" t="s">
        <v>457</v>
      </c>
      <c r="D193" s="218" t="s">
        <v>148</v>
      </c>
      <c r="E193" s="219" t="s">
        <v>2398</v>
      </c>
      <c r="F193" s="220" t="s">
        <v>2399</v>
      </c>
      <c r="G193" s="221" t="s">
        <v>340</v>
      </c>
      <c r="H193" s="222">
        <v>3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40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227</v>
      </c>
      <c r="AT193" s="230" t="s">
        <v>148</v>
      </c>
      <c r="AU193" s="230" t="s">
        <v>85</v>
      </c>
      <c r="AY193" s="16" t="s">
        <v>146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83</v>
      </c>
      <c r="BK193" s="231">
        <f>ROUND(I193*H193,2)</f>
        <v>0</v>
      </c>
      <c r="BL193" s="16" t="s">
        <v>227</v>
      </c>
      <c r="BM193" s="230" t="s">
        <v>2400</v>
      </c>
    </row>
    <row r="194" s="2" customFormat="1" ht="16.5" customHeight="1">
      <c r="A194" s="37"/>
      <c r="B194" s="38"/>
      <c r="C194" s="244" t="s">
        <v>462</v>
      </c>
      <c r="D194" s="244" t="s">
        <v>196</v>
      </c>
      <c r="E194" s="245" t="s">
        <v>2401</v>
      </c>
      <c r="F194" s="246" t="s">
        <v>2402</v>
      </c>
      <c r="G194" s="247" t="s">
        <v>340</v>
      </c>
      <c r="H194" s="248">
        <v>3</v>
      </c>
      <c r="I194" s="249"/>
      <c r="J194" s="250">
        <f>ROUND(I194*H194,2)</f>
        <v>0</v>
      </c>
      <c r="K194" s="251"/>
      <c r="L194" s="252"/>
      <c r="M194" s="253" t="s">
        <v>1</v>
      </c>
      <c r="N194" s="254" t="s">
        <v>40</v>
      </c>
      <c r="O194" s="90"/>
      <c r="P194" s="228">
        <f>O194*H194</f>
        <v>0</v>
      </c>
      <c r="Q194" s="228">
        <v>0.00010000000000000001</v>
      </c>
      <c r="R194" s="228">
        <f>Q194*H194</f>
        <v>0.00030000000000000003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313</v>
      </c>
      <c r="AT194" s="230" t="s">
        <v>196</v>
      </c>
      <c r="AU194" s="230" t="s">
        <v>85</v>
      </c>
      <c r="AY194" s="16" t="s">
        <v>146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83</v>
      </c>
      <c r="BK194" s="231">
        <f>ROUND(I194*H194,2)</f>
        <v>0</v>
      </c>
      <c r="BL194" s="16" t="s">
        <v>227</v>
      </c>
      <c r="BM194" s="230" t="s">
        <v>2403</v>
      </c>
    </row>
    <row r="195" s="2" customFormat="1" ht="21.75" customHeight="1">
      <c r="A195" s="37"/>
      <c r="B195" s="38"/>
      <c r="C195" s="218" t="s">
        <v>467</v>
      </c>
      <c r="D195" s="218" t="s">
        <v>148</v>
      </c>
      <c r="E195" s="219" t="s">
        <v>2404</v>
      </c>
      <c r="F195" s="220" t="s">
        <v>2405</v>
      </c>
      <c r="G195" s="221" t="s">
        <v>340</v>
      </c>
      <c r="H195" s="222">
        <v>11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40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227</v>
      </c>
      <c r="AT195" s="230" t="s">
        <v>148</v>
      </c>
      <c r="AU195" s="230" t="s">
        <v>85</v>
      </c>
      <c r="AY195" s="16" t="s">
        <v>146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83</v>
      </c>
      <c r="BK195" s="231">
        <f>ROUND(I195*H195,2)</f>
        <v>0</v>
      </c>
      <c r="BL195" s="16" t="s">
        <v>227</v>
      </c>
      <c r="BM195" s="230" t="s">
        <v>2406</v>
      </c>
    </row>
    <row r="196" s="2" customFormat="1" ht="16.5" customHeight="1">
      <c r="A196" s="37"/>
      <c r="B196" s="38"/>
      <c r="C196" s="244" t="s">
        <v>472</v>
      </c>
      <c r="D196" s="244" t="s">
        <v>196</v>
      </c>
      <c r="E196" s="245" t="s">
        <v>2407</v>
      </c>
      <c r="F196" s="246" t="s">
        <v>2408</v>
      </c>
      <c r="G196" s="247" t="s">
        <v>340</v>
      </c>
      <c r="H196" s="248">
        <v>4</v>
      </c>
      <c r="I196" s="249"/>
      <c r="J196" s="250">
        <f>ROUND(I196*H196,2)</f>
        <v>0</v>
      </c>
      <c r="K196" s="251"/>
      <c r="L196" s="252"/>
      <c r="M196" s="253" t="s">
        <v>1</v>
      </c>
      <c r="N196" s="254" t="s">
        <v>40</v>
      </c>
      <c r="O196" s="90"/>
      <c r="P196" s="228">
        <f>O196*H196</f>
        <v>0</v>
      </c>
      <c r="Q196" s="228">
        <v>0.00050000000000000001</v>
      </c>
      <c r="R196" s="228">
        <f>Q196*H196</f>
        <v>0.002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313</v>
      </c>
      <c r="AT196" s="230" t="s">
        <v>196</v>
      </c>
      <c r="AU196" s="230" t="s">
        <v>85</v>
      </c>
      <c r="AY196" s="16" t="s">
        <v>146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83</v>
      </c>
      <c r="BK196" s="231">
        <f>ROUND(I196*H196,2)</f>
        <v>0</v>
      </c>
      <c r="BL196" s="16" t="s">
        <v>227</v>
      </c>
      <c r="BM196" s="230" t="s">
        <v>2409</v>
      </c>
    </row>
    <row r="197" s="2" customFormat="1" ht="16.5" customHeight="1">
      <c r="A197" s="37"/>
      <c r="B197" s="38"/>
      <c r="C197" s="244" t="s">
        <v>478</v>
      </c>
      <c r="D197" s="244" t="s">
        <v>196</v>
      </c>
      <c r="E197" s="245" t="s">
        <v>2410</v>
      </c>
      <c r="F197" s="246" t="s">
        <v>2411</v>
      </c>
      <c r="G197" s="247" t="s">
        <v>340</v>
      </c>
      <c r="H197" s="248">
        <v>5</v>
      </c>
      <c r="I197" s="249"/>
      <c r="J197" s="250">
        <f>ROUND(I197*H197,2)</f>
        <v>0</v>
      </c>
      <c r="K197" s="251"/>
      <c r="L197" s="252"/>
      <c r="M197" s="253" t="s">
        <v>1</v>
      </c>
      <c r="N197" s="254" t="s">
        <v>40</v>
      </c>
      <c r="O197" s="90"/>
      <c r="P197" s="228">
        <f>O197*H197</f>
        <v>0</v>
      </c>
      <c r="Q197" s="228">
        <v>0.00050000000000000001</v>
      </c>
      <c r="R197" s="228">
        <f>Q197*H197</f>
        <v>0.0025000000000000001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313</v>
      </c>
      <c r="AT197" s="230" t="s">
        <v>196</v>
      </c>
      <c r="AU197" s="230" t="s">
        <v>85</v>
      </c>
      <c r="AY197" s="16" t="s">
        <v>146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83</v>
      </c>
      <c r="BK197" s="231">
        <f>ROUND(I197*H197,2)</f>
        <v>0</v>
      </c>
      <c r="BL197" s="16" t="s">
        <v>227</v>
      </c>
      <c r="BM197" s="230" t="s">
        <v>2412</v>
      </c>
    </row>
    <row r="198" s="2" customFormat="1" ht="16.5" customHeight="1">
      <c r="A198" s="37"/>
      <c r="B198" s="38"/>
      <c r="C198" s="244" t="s">
        <v>484</v>
      </c>
      <c r="D198" s="244" t="s">
        <v>196</v>
      </c>
      <c r="E198" s="245" t="s">
        <v>2413</v>
      </c>
      <c r="F198" s="246" t="s">
        <v>2414</v>
      </c>
      <c r="G198" s="247" t="s">
        <v>340</v>
      </c>
      <c r="H198" s="248">
        <v>2</v>
      </c>
      <c r="I198" s="249"/>
      <c r="J198" s="250">
        <f>ROUND(I198*H198,2)</f>
        <v>0</v>
      </c>
      <c r="K198" s="251"/>
      <c r="L198" s="252"/>
      <c r="M198" s="253" t="s">
        <v>1</v>
      </c>
      <c r="N198" s="254" t="s">
        <v>40</v>
      </c>
      <c r="O198" s="90"/>
      <c r="P198" s="228">
        <f>O198*H198</f>
        <v>0</v>
      </c>
      <c r="Q198" s="228">
        <v>0.00050000000000000001</v>
      </c>
      <c r="R198" s="228">
        <f>Q198*H198</f>
        <v>0.001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313</v>
      </c>
      <c r="AT198" s="230" t="s">
        <v>196</v>
      </c>
      <c r="AU198" s="230" t="s">
        <v>85</v>
      </c>
      <c r="AY198" s="16" t="s">
        <v>146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83</v>
      </c>
      <c r="BK198" s="231">
        <f>ROUND(I198*H198,2)</f>
        <v>0</v>
      </c>
      <c r="BL198" s="16" t="s">
        <v>227</v>
      </c>
      <c r="BM198" s="230" t="s">
        <v>2415</v>
      </c>
    </row>
    <row r="199" s="2" customFormat="1" ht="16.5" customHeight="1">
      <c r="A199" s="37"/>
      <c r="B199" s="38"/>
      <c r="C199" s="218" t="s">
        <v>495</v>
      </c>
      <c r="D199" s="218" t="s">
        <v>148</v>
      </c>
      <c r="E199" s="219" t="s">
        <v>2416</v>
      </c>
      <c r="F199" s="220" t="s">
        <v>2417</v>
      </c>
      <c r="G199" s="221" t="s">
        <v>1502</v>
      </c>
      <c r="H199" s="222">
        <v>1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40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227</v>
      </c>
      <c r="AT199" s="230" t="s">
        <v>148</v>
      </c>
      <c r="AU199" s="230" t="s">
        <v>85</v>
      </c>
      <c r="AY199" s="16" t="s">
        <v>146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83</v>
      </c>
      <c r="BK199" s="231">
        <f>ROUND(I199*H199,2)</f>
        <v>0</v>
      </c>
      <c r="BL199" s="16" t="s">
        <v>227</v>
      </c>
      <c r="BM199" s="230" t="s">
        <v>2418</v>
      </c>
    </row>
    <row r="200" s="2" customFormat="1" ht="16.5" customHeight="1">
      <c r="A200" s="37"/>
      <c r="B200" s="38"/>
      <c r="C200" s="244" t="s">
        <v>500</v>
      </c>
      <c r="D200" s="244" t="s">
        <v>196</v>
      </c>
      <c r="E200" s="245" t="s">
        <v>2419</v>
      </c>
      <c r="F200" s="246" t="s">
        <v>2420</v>
      </c>
      <c r="G200" s="247" t="s">
        <v>1502</v>
      </c>
      <c r="H200" s="248">
        <v>1</v>
      </c>
      <c r="I200" s="249"/>
      <c r="J200" s="250">
        <f>ROUND(I200*H200,2)</f>
        <v>0</v>
      </c>
      <c r="K200" s="251"/>
      <c r="L200" s="252"/>
      <c r="M200" s="253" t="s">
        <v>1</v>
      </c>
      <c r="N200" s="254" t="s">
        <v>40</v>
      </c>
      <c r="O200" s="90"/>
      <c r="P200" s="228">
        <f>O200*H200</f>
        <v>0</v>
      </c>
      <c r="Q200" s="228">
        <v>0.01</v>
      </c>
      <c r="R200" s="228">
        <f>Q200*H200</f>
        <v>0.01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313</v>
      </c>
      <c r="AT200" s="230" t="s">
        <v>196</v>
      </c>
      <c r="AU200" s="230" t="s">
        <v>85</v>
      </c>
      <c r="AY200" s="16" t="s">
        <v>146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83</v>
      </c>
      <c r="BK200" s="231">
        <f>ROUND(I200*H200,2)</f>
        <v>0</v>
      </c>
      <c r="BL200" s="16" t="s">
        <v>227</v>
      </c>
      <c r="BM200" s="230" t="s">
        <v>2421</v>
      </c>
    </row>
    <row r="201" s="2" customFormat="1" ht="16.5" customHeight="1">
      <c r="A201" s="37"/>
      <c r="B201" s="38"/>
      <c r="C201" s="244" t="s">
        <v>505</v>
      </c>
      <c r="D201" s="244" t="s">
        <v>196</v>
      </c>
      <c r="E201" s="245" t="s">
        <v>2422</v>
      </c>
      <c r="F201" s="246" t="s">
        <v>2423</v>
      </c>
      <c r="G201" s="247" t="s">
        <v>340</v>
      </c>
      <c r="H201" s="248">
        <v>1</v>
      </c>
      <c r="I201" s="249"/>
      <c r="J201" s="250">
        <f>ROUND(I201*H201,2)</f>
        <v>0</v>
      </c>
      <c r="K201" s="251"/>
      <c r="L201" s="252"/>
      <c r="M201" s="253" t="s">
        <v>1</v>
      </c>
      <c r="N201" s="254" t="s">
        <v>40</v>
      </c>
      <c r="O201" s="90"/>
      <c r="P201" s="228">
        <f>O201*H201</f>
        <v>0</v>
      </c>
      <c r="Q201" s="228">
        <v>0.02</v>
      </c>
      <c r="R201" s="228">
        <f>Q201*H201</f>
        <v>0.02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313</v>
      </c>
      <c r="AT201" s="230" t="s">
        <v>196</v>
      </c>
      <c r="AU201" s="230" t="s">
        <v>85</v>
      </c>
      <c r="AY201" s="16" t="s">
        <v>146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83</v>
      </c>
      <c r="BK201" s="231">
        <f>ROUND(I201*H201,2)</f>
        <v>0</v>
      </c>
      <c r="BL201" s="16" t="s">
        <v>227</v>
      </c>
      <c r="BM201" s="230" t="s">
        <v>2424</v>
      </c>
    </row>
    <row r="202" s="2" customFormat="1" ht="16.5" customHeight="1">
      <c r="A202" s="37"/>
      <c r="B202" s="38"/>
      <c r="C202" s="218" t="s">
        <v>513</v>
      </c>
      <c r="D202" s="218" t="s">
        <v>148</v>
      </c>
      <c r="E202" s="219" t="s">
        <v>2425</v>
      </c>
      <c r="F202" s="220" t="s">
        <v>2426</v>
      </c>
      <c r="G202" s="221" t="s">
        <v>1502</v>
      </c>
      <c r="H202" s="222">
        <v>1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40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227</v>
      </c>
      <c r="AT202" s="230" t="s">
        <v>148</v>
      </c>
      <c r="AU202" s="230" t="s">
        <v>85</v>
      </c>
      <c r="AY202" s="16" t="s">
        <v>146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83</v>
      </c>
      <c r="BK202" s="231">
        <f>ROUND(I202*H202,2)</f>
        <v>0</v>
      </c>
      <c r="BL202" s="16" t="s">
        <v>227</v>
      </c>
      <c r="BM202" s="230" t="s">
        <v>2427</v>
      </c>
    </row>
    <row r="203" s="2" customFormat="1" ht="16.5" customHeight="1">
      <c r="A203" s="37"/>
      <c r="B203" s="38"/>
      <c r="C203" s="218" t="s">
        <v>518</v>
      </c>
      <c r="D203" s="218" t="s">
        <v>148</v>
      </c>
      <c r="E203" s="219" t="s">
        <v>2428</v>
      </c>
      <c r="F203" s="220" t="s">
        <v>2429</v>
      </c>
      <c r="G203" s="221" t="s">
        <v>1502</v>
      </c>
      <c r="H203" s="222">
        <v>1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40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227</v>
      </c>
      <c r="AT203" s="230" t="s">
        <v>148</v>
      </c>
      <c r="AU203" s="230" t="s">
        <v>85</v>
      </c>
      <c r="AY203" s="16" t="s">
        <v>146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83</v>
      </c>
      <c r="BK203" s="231">
        <f>ROUND(I203*H203,2)</f>
        <v>0</v>
      </c>
      <c r="BL203" s="16" t="s">
        <v>227</v>
      </c>
      <c r="BM203" s="230" t="s">
        <v>2430</v>
      </c>
    </row>
    <row r="204" s="2" customFormat="1" ht="16.5" customHeight="1">
      <c r="A204" s="37"/>
      <c r="B204" s="38"/>
      <c r="C204" s="218" t="s">
        <v>522</v>
      </c>
      <c r="D204" s="218" t="s">
        <v>148</v>
      </c>
      <c r="E204" s="219" t="s">
        <v>2431</v>
      </c>
      <c r="F204" s="220" t="s">
        <v>2432</v>
      </c>
      <c r="G204" s="221" t="s">
        <v>1502</v>
      </c>
      <c r="H204" s="222">
        <v>1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40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227</v>
      </c>
      <c r="AT204" s="230" t="s">
        <v>148</v>
      </c>
      <c r="AU204" s="230" t="s">
        <v>85</v>
      </c>
      <c r="AY204" s="16" t="s">
        <v>146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83</v>
      </c>
      <c r="BK204" s="231">
        <f>ROUND(I204*H204,2)</f>
        <v>0</v>
      </c>
      <c r="BL204" s="16" t="s">
        <v>227</v>
      </c>
      <c r="BM204" s="230" t="s">
        <v>2433</v>
      </c>
    </row>
    <row r="205" s="2" customFormat="1" ht="16.5" customHeight="1">
      <c r="A205" s="37"/>
      <c r="B205" s="38"/>
      <c r="C205" s="218" t="s">
        <v>527</v>
      </c>
      <c r="D205" s="218" t="s">
        <v>148</v>
      </c>
      <c r="E205" s="219" t="s">
        <v>2434</v>
      </c>
      <c r="F205" s="220" t="s">
        <v>2435</v>
      </c>
      <c r="G205" s="221" t="s">
        <v>1502</v>
      </c>
      <c r="H205" s="222">
        <v>1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40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227</v>
      </c>
      <c r="AT205" s="230" t="s">
        <v>148</v>
      </c>
      <c r="AU205" s="230" t="s">
        <v>85</v>
      </c>
      <c r="AY205" s="16" t="s">
        <v>146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83</v>
      </c>
      <c r="BK205" s="231">
        <f>ROUND(I205*H205,2)</f>
        <v>0</v>
      </c>
      <c r="BL205" s="16" t="s">
        <v>227</v>
      </c>
      <c r="BM205" s="230" t="s">
        <v>2436</v>
      </c>
    </row>
    <row r="206" s="2" customFormat="1" ht="24.15" customHeight="1">
      <c r="A206" s="37"/>
      <c r="B206" s="38"/>
      <c r="C206" s="218" t="s">
        <v>532</v>
      </c>
      <c r="D206" s="218" t="s">
        <v>148</v>
      </c>
      <c r="E206" s="219" t="s">
        <v>2437</v>
      </c>
      <c r="F206" s="220" t="s">
        <v>2438</v>
      </c>
      <c r="G206" s="221" t="s">
        <v>1502</v>
      </c>
      <c r="H206" s="222">
        <v>1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40</v>
      </c>
      <c r="O206" s="90"/>
      <c r="P206" s="228">
        <f>O206*H206</f>
        <v>0</v>
      </c>
      <c r="Q206" s="228">
        <v>0.20000000000000001</v>
      </c>
      <c r="R206" s="228">
        <f>Q206*H206</f>
        <v>0.20000000000000001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227</v>
      </c>
      <c r="AT206" s="230" t="s">
        <v>148</v>
      </c>
      <c r="AU206" s="230" t="s">
        <v>85</v>
      </c>
      <c r="AY206" s="16" t="s">
        <v>146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83</v>
      </c>
      <c r="BK206" s="231">
        <f>ROUND(I206*H206,2)</f>
        <v>0</v>
      </c>
      <c r="BL206" s="16" t="s">
        <v>227</v>
      </c>
      <c r="BM206" s="230" t="s">
        <v>2439</v>
      </c>
    </row>
    <row r="207" s="12" customFormat="1" ht="22.8" customHeight="1">
      <c r="A207" s="12"/>
      <c r="B207" s="202"/>
      <c r="C207" s="203"/>
      <c r="D207" s="204" t="s">
        <v>74</v>
      </c>
      <c r="E207" s="216" t="s">
        <v>2440</v>
      </c>
      <c r="F207" s="216" t="s">
        <v>2441</v>
      </c>
      <c r="G207" s="203"/>
      <c r="H207" s="203"/>
      <c r="I207" s="206"/>
      <c r="J207" s="217">
        <f>BK207</f>
        <v>0</v>
      </c>
      <c r="K207" s="203"/>
      <c r="L207" s="208"/>
      <c r="M207" s="209"/>
      <c r="N207" s="210"/>
      <c r="O207" s="210"/>
      <c r="P207" s="211">
        <f>SUM(P208:P242)</f>
        <v>0</v>
      </c>
      <c r="Q207" s="210"/>
      <c r="R207" s="211">
        <f>SUM(R208:R242)</f>
        <v>0.11074000000000001</v>
      </c>
      <c r="S207" s="210"/>
      <c r="T207" s="212">
        <f>SUM(T208:T242)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85</v>
      </c>
      <c r="AT207" s="214" t="s">
        <v>74</v>
      </c>
      <c r="AU207" s="214" t="s">
        <v>83</v>
      </c>
      <c r="AY207" s="213" t="s">
        <v>146</v>
      </c>
      <c r="BK207" s="215">
        <f>SUM(BK208:BK242)</f>
        <v>0</v>
      </c>
    </row>
    <row r="208" s="2" customFormat="1" ht="16.5" customHeight="1">
      <c r="A208" s="37"/>
      <c r="B208" s="38"/>
      <c r="C208" s="218" t="s">
        <v>608</v>
      </c>
      <c r="D208" s="218" t="s">
        <v>148</v>
      </c>
      <c r="E208" s="219" t="s">
        <v>2442</v>
      </c>
      <c r="F208" s="220" t="s">
        <v>2443</v>
      </c>
      <c r="G208" s="221" t="s">
        <v>340</v>
      </c>
      <c r="H208" s="222">
        <v>1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40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227</v>
      </c>
      <c r="AT208" s="230" t="s">
        <v>148</v>
      </c>
      <c r="AU208" s="230" t="s">
        <v>85</v>
      </c>
      <c r="AY208" s="16" t="s">
        <v>146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83</v>
      </c>
      <c r="BK208" s="231">
        <f>ROUND(I208*H208,2)</f>
        <v>0</v>
      </c>
      <c r="BL208" s="16" t="s">
        <v>227</v>
      </c>
      <c r="BM208" s="230" t="s">
        <v>2444</v>
      </c>
    </row>
    <row r="209" s="2" customFormat="1" ht="24.15" customHeight="1">
      <c r="A209" s="37"/>
      <c r="B209" s="38"/>
      <c r="C209" s="244" t="s">
        <v>615</v>
      </c>
      <c r="D209" s="244" t="s">
        <v>196</v>
      </c>
      <c r="E209" s="245" t="s">
        <v>2445</v>
      </c>
      <c r="F209" s="246" t="s">
        <v>2446</v>
      </c>
      <c r="G209" s="247" t="s">
        <v>340</v>
      </c>
      <c r="H209" s="248">
        <v>1</v>
      </c>
      <c r="I209" s="249"/>
      <c r="J209" s="250">
        <f>ROUND(I209*H209,2)</f>
        <v>0</v>
      </c>
      <c r="K209" s="251"/>
      <c r="L209" s="252"/>
      <c r="M209" s="253" t="s">
        <v>1</v>
      </c>
      <c r="N209" s="254" t="s">
        <v>40</v>
      </c>
      <c r="O209" s="90"/>
      <c r="P209" s="228">
        <f>O209*H209</f>
        <v>0</v>
      </c>
      <c r="Q209" s="228">
        <v>0.0246</v>
      </c>
      <c r="R209" s="228">
        <f>Q209*H209</f>
        <v>0.0246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313</v>
      </c>
      <c r="AT209" s="230" t="s">
        <v>196</v>
      </c>
      <c r="AU209" s="230" t="s">
        <v>85</v>
      </c>
      <c r="AY209" s="16" t="s">
        <v>146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83</v>
      </c>
      <c r="BK209" s="231">
        <f>ROUND(I209*H209,2)</f>
        <v>0</v>
      </c>
      <c r="BL209" s="16" t="s">
        <v>227</v>
      </c>
      <c r="BM209" s="230" t="s">
        <v>2447</v>
      </c>
    </row>
    <row r="210" s="2" customFormat="1" ht="16.5" customHeight="1">
      <c r="A210" s="37"/>
      <c r="B210" s="38"/>
      <c r="C210" s="244" t="s">
        <v>620</v>
      </c>
      <c r="D210" s="244" t="s">
        <v>196</v>
      </c>
      <c r="E210" s="245" t="s">
        <v>2448</v>
      </c>
      <c r="F210" s="246" t="s">
        <v>2449</v>
      </c>
      <c r="G210" s="247" t="s">
        <v>340</v>
      </c>
      <c r="H210" s="248">
        <v>1</v>
      </c>
      <c r="I210" s="249"/>
      <c r="J210" s="250">
        <f>ROUND(I210*H210,2)</f>
        <v>0</v>
      </c>
      <c r="K210" s="251"/>
      <c r="L210" s="252"/>
      <c r="M210" s="253" t="s">
        <v>1</v>
      </c>
      <c r="N210" s="254" t="s">
        <v>40</v>
      </c>
      <c r="O210" s="90"/>
      <c r="P210" s="228">
        <f>O210*H210</f>
        <v>0</v>
      </c>
      <c r="Q210" s="228">
        <v>0.0018</v>
      </c>
      <c r="R210" s="228">
        <f>Q210*H210</f>
        <v>0.0018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313</v>
      </c>
      <c r="AT210" s="230" t="s">
        <v>196</v>
      </c>
      <c r="AU210" s="230" t="s">
        <v>85</v>
      </c>
      <c r="AY210" s="16" t="s">
        <v>146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83</v>
      </c>
      <c r="BK210" s="231">
        <f>ROUND(I210*H210,2)</f>
        <v>0</v>
      </c>
      <c r="BL210" s="16" t="s">
        <v>227</v>
      </c>
      <c r="BM210" s="230" t="s">
        <v>2450</v>
      </c>
    </row>
    <row r="211" s="2" customFormat="1" ht="24.15" customHeight="1">
      <c r="A211" s="37"/>
      <c r="B211" s="38"/>
      <c r="C211" s="218" t="s">
        <v>625</v>
      </c>
      <c r="D211" s="218" t="s">
        <v>148</v>
      </c>
      <c r="E211" s="219" t="s">
        <v>2451</v>
      </c>
      <c r="F211" s="220" t="s">
        <v>2452</v>
      </c>
      <c r="G211" s="221" t="s">
        <v>295</v>
      </c>
      <c r="H211" s="222">
        <v>400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40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227</v>
      </c>
      <c r="AT211" s="230" t="s">
        <v>148</v>
      </c>
      <c r="AU211" s="230" t="s">
        <v>85</v>
      </c>
      <c r="AY211" s="16" t="s">
        <v>146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83</v>
      </c>
      <c r="BK211" s="231">
        <f>ROUND(I211*H211,2)</f>
        <v>0</v>
      </c>
      <c r="BL211" s="16" t="s">
        <v>227</v>
      </c>
      <c r="BM211" s="230" t="s">
        <v>2453</v>
      </c>
    </row>
    <row r="212" s="2" customFormat="1" ht="24.15" customHeight="1">
      <c r="A212" s="37"/>
      <c r="B212" s="38"/>
      <c r="C212" s="244" t="s">
        <v>630</v>
      </c>
      <c r="D212" s="244" t="s">
        <v>196</v>
      </c>
      <c r="E212" s="245" t="s">
        <v>2454</v>
      </c>
      <c r="F212" s="246" t="s">
        <v>2455</v>
      </c>
      <c r="G212" s="247" t="s">
        <v>295</v>
      </c>
      <c r="H212" s="248">
        <v>420</v>
      </c>
      <c r="I212" s="249"/>
      <c r="J212" s="250">
        <f>ROUND(I212*H212,2)</f>
        <v>0</v>
      </c>
      <c r="K212" s="251"/>
      <c r="L212" s="252"/>
      <c r="M212" s="253" t="s">
        <v>1</v>
      </c>
      <c r="N212" s="254" t="s">
        <v>40</v>
      </c>
      <c r="O212" s="90"/>
      <c r="P212" s="228">
        <f>O212*H212</f>
        <v>0</v>
      </c>
      <c r="Q212" s="228">
        <v>6.0000000000000002E-05</v>
      </c>
      <c r="R212" s="228">
        <f>Q212*H212</f>
        <v>0.0252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313</v>
      </c>
      <c r="AT212" s="230" t="s">
        <v>196</v>
      </c>
      <c r="AU212" s="230" t="s">
        <v>85</v>
      </c>
      <c r="AY212" s="16" t="s">
        <v>146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83</v>
      </c>
      <c r="BK212" s="231">
        <f>ROUND(I212*H212,2)</f>
        <v>0</v>
      </c>
      <c r="BL212" s="16" t="s">
        <v>227</v>
      </c>
      <c r="BM212" s="230" t="s">
        <v>2456</v>
      </c>
    </row>
    <row r="213" s="13" customFormat="1">
      <c r="A213" s="13"/>
      <c r="B213" s="232"/>
      <c r="C213" s="233"/>
      <c r="D213" s="234" t="s">
        <v>154</v>
      </c>
      <c r="E213" s="233"/>
      <c r="F213" s="236" t="s">
        <v>2457</v>
      </c>
      <c r="G213" s="233"/>
      <c r="H213" s="237">
        <v>420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154</v>
      </c>
      <c r="AU213" s="243" t="s">
        <v>85</v>
      </c>
      <c r="AV213" s="13" t="s">
        <v>85</v>
      </c>
      <c r="AW213" s="13" t="s">
        <v>4</v>
      </c>
      <c r="AX213" s="13" t="s">
        <v>83</v>
      </c>
      <c r="AY213" s="243" t="s">
        <v>146</v>
      </c>
    </row>
    <row r="214" s="2" customFormat="1" ht="24.15" customHeight="1">
      <c r="A214" s="37"/>
      <c r="B214" s="38"/>
      <c r="C214" s="218" t="s">
        <v>635</v>
      </c>
      <c r="D214" s="218" t="s">
        <v>148</v>
      </c>
      <c r="E214" s="219" t="s">
        <v>2458</v>
      </c>
      <c r="F214" s="220" t="s">
        <v>2459</v>
      </c>
      <c r="G214" s="221" t="s">
        <v>340</v>
      </c>
      <c r="H214" s="222">
        <v>14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40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227</v>
      </c>
      <c r="AT214" s="230" t="s">
        <v>148</v>
      </c>
      <c r="AU214" s="230" t="s">
        <v>85</v>
      </c>
      <c r="AY214" s="16" t="s">
        <v>146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83</v>
      </c>
      <c r="BK214" s="231">
        <f>ROUND(I214*H214,2)</f>
        <v>0</v>
      </c>
      <c r="BL214" s="16" t="s">
        <v>227</v>
      </c>
      <c r="BM214" s="230" t="s">
        <v>2460</v>
      </c>
    </row>
    <row r="215" s="2" customFormat="1" ht="24.15" customHeight="1">
      <c r="A215" s="37"/>
      <c r="B215" s="38"/>
      <c r="C215" s="244" t="s">
        <v>639</v>
      </c>
      <c r="D215" s="244" t="s">
        <v>196</v>
      </c>
      <c r="E215" s="245" t="s">
        <v>2461</v>
      </c>
      <c r="F215" s="246" t="s">
        <v>2462</v>
      </c>
      <c r="G215" s="247" t="s">
        <v>340</v>
      </c>
      <c r="H215" s="248">
        <v>10</v>
      </c>
      <c r="I215" s="249"/>
      <c r="J215" s="250">
        <f>ROUND(I215*H215,2)</f>
        <v>0</v>
      </c>
      <c r="K215" s="251"/>
      <c r="L215" s="252"/>
      <c r="M215" s="253" t="s">
        <v>1</v>
      </c>
      <c r="N215" s="254" t="s">
        <v>40</v>
      </c>
      <c r="O215" s="90"/>
      <c r="P215" s="228">
        <f>O215*H215</f>
        <v>0</v>
      </c>
      <c r="Q215" s="228">
        <v>4.0000000000000003E-05</v>
      </c>
      <c r="R215" s="228">
        <f>Q215*H215</f>
        <v>0.00040000000000000002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313</v>
      </c>
      <c r="AT215" s="230" t="s">
        <v>196</v>
      </c>
      <c r="AU215" s="230" t="s">
        <v>85</v>
      </c>
      <c r="AY215" s="16" t="s">
        <v>146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83</v>
      </c>
      <c r="BK215" s="231">
        <f>ROUND(I215*H215,2)</f>
        <v>0</v>
      </c>
      <c r="BL215" s="16" t="s">
        <v>227</v>
      </c>
      <c r="BM215" s="230" t="s">
        <v>2463</v>
      </c>
    </row>
    <row r="216" s="2" customFormat="1" ht="21.75" customHeight="1">
      <c r="A216" s="37"/>
      <c r="B216" s="38"/>
      <c r="C216" s="244" t="s">
        <v>643</v>
      </c>
      <c r="D216" s="244" t="s">
        <v>196</v>
      </c>
      <c r="E216" s="245" t="s">
        <v>2219</v>
      </c>
      <c r="F216" s="246" t="s">
        <v>2220</v>
      </c>
      <c r="G216" s="247" t="s">
        <v>340</v>
      </c>
      <c r="H216" s="248">
        <v>4</v>
      </c>
      <c r="I216" s="249"/>
      <c r="J216" s="250">
        <f>ROUND(I216*H216,2)</f>
        <v>0</v>
      </c>
      <c r="K216" s="251"/>
      <c r="L216" s="252"/>
      <c r="M216" s="253" t="s">
        <v>1</v>
      </c>
      <c r="N216" s="254" t="s">
        <v>40</v>
      </c>
      <c r="O216" s="90"/>
      <c r="P216" s="228">
        <f>O216*H216</f>
        <v>0</v>
      </c>
      <c r="Q216" s="228">
        <v>4.0000000000000003E-05</v>
      </c>
      <c r="R216" s="228">
        <f>Q216*H216</f>
        <v>0.00016000000000000001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313</v>
      </c>
      <c r="AT216" s="230" t="s">
        <v>196</v>
      </c>
      <c r="AU216" s="230" t="s">
        <v>85</v>
      </c>
      <c r="AY216" s="16" t="s">
        <v>146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83</v>
      </c>
      <c r="BK216" s="231">
        <f>ROUND(I216*H216,2)</f>
        <v>0</v>
      </c>
      <c r="BL216" s="16" t="s">
        <v>227</v>
      </c>
      <c r="BM216" s="230" t="s">
        <v>2464</v>
      </c>
    </row>
    <row r="217" s="2" customFormat="1" ht="24.15" customHeight="1">
      <c r="A217" s="37"/>
      <c r="B217" s="38"/>
      <c r="C217" s="218" t="s">
        <v>647</v>
      </c>
      <c r="D217" s="218" t="s">
        <v>148</v>
      </c>
      <c r="E217" s="219" t="s">
        <v>2465</v>
      </c>
      <c r="F217" s="220" t="s">
        <v>2466</v>
      </c>
      <c r="G217" s="221" t="s">
        <v>295</v>
      </c>
      <c r="H217" s="222">
        <v>350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40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227</v>
      </c>
      <c r="AT217" s="230" t="s">
        <v>148</v>
      </c>
      <c r="AU217" s="230" t="s">
        <v>85</v>
      </c>
      <c r="AY217" s="16" t="s">
        <v>146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83</v>
      </c>
      <c r="BK217" s="231">
        <f>ROUND(I217*H217,2)</f>
        <v>0</v>
      </c>
      <c r="BL217" s="16" t="s">
        <v>227</v>
      </c>
      <c r="BM217" s="230" t="s">
        <v>2467</v>
      </c>
    </row>
    <row r="218" s="13" customFormat="1">
      <c r="A218" s="13"/>
      <c r="B218" s="232"/>
      <c r="C218" s="233"/>
      <c r="D218" s="234" t="s">
        <v>154</v>
      </c>
      <c r="E218" s="235" t="s">
        <v>1</v>
      </c>
      <c r="F218" s="236" t="s">
        <v>2468</v>
      </c>
      <c r="G218" s="233"/>
      <c r="H218" s="237">
        <v>350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154</v>
      </c>
      <c r="AU218" s="243" t="s">
        <v>85</v>
      </c>
      <c r="AV218" s="13" t="s">
        <v>85</v>
      </c>
      <c r="AW218" s="13" t="s">
        <v>156</v>
      </c>
      <c r="AX218" s="13" t="s">
        <v>75</v>
      </c>
      <c r="AY218" s="243" t="s">
        <v>146</v>
      </c>
    </row>
    <row r="219" s="2" customFormat="1" ht="24.15" customHeight="1">
      <c r="A219" s="37"/>
      <c r="B219" s="38"/>
      <c r="C219" s="244" t="s">
        <v>651</v>
      </c>
      <c r="D219" s="244" t="s">
        <v>196</v>
      </c>
      <c r="E219" s="245" t="s">
        <v>2469</v>
      </c>
      <c r="F219" s="246" t="s">
        <v>2470</v>
      </c>
      <c r="G219" s="247" t="s">
        <v>295</v>
      </c>
      <c r="H219" s="248">
        <v>170</v>
      </c>
      <c r="I219" s="249"/>
      <c r="J219" s="250">
        <f>ROUND(I219*H219,2)</f>
        <v>0</v>
      </c>
      <c r="K219" s="251"/>
      <c r="L219" s="252"/>
      <c r="M219" s="253" t="s">
        <v>1</v>
      </c>
      <c r="N219" s="254" t="s">
        <v>40</v>
      </c>
      <c r="O219" s="90"/>
      <c r="P219" s="228">
        <f>O219*H219</f>
        <v>0</v>
      </c>
      <c r="Q219" s="228">
        <v>3.0000000000000001E-05</v>
      </c>
      <c r="R219" s="228">
        <f>Q219*H219</f>
        <v>0.0051000000000000004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313</v>
      </c>
      <c r="AT219" s="230" t="s">
        <v>196</v>
      </c>
      <c r="AU219" s="230" t="s">
        <v>85</v>
      </c>
      <c r="AY219" s="16" t="s">
        <v>146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83</v>
      </c>
      <c r="BK219" s="231">
        <f>ROUND(I219*H219,2)</f>
        <v>0</v>
      </c>
      <c r="BL219" s="16" t="s">
        <v>227</v>
      </c>
      <c r="BM219" s="230" t="s">
        <v>2471</v>
      </c>
    </row>
    <row r="220" s="13" customFormat="1">
      <c r="A220" s="13"/>
      <c r="B220" s="232"/>
      <c r="C220" s="233"/>
      <c r="D220" s="234" t="s">
        <v>154</v>
      </c>
      <c r="E220" s="233"/>
      <c r="F220" s="236" t="s">
        <v>2472</v>
      </c>
      <c r="G220" s="233"/>
      <c r="H220" s="237">
        <v>170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154</v>
      </c>
      <c r="AU220" s="243" t="s">
        <v>85</v>
      </c>
      <c r="AV220" s="13" t="s">
        <v>85</v>
      </c>
      <c r="AW220" s="13" t="s">
        <v>4</v>
      </c>
      <c r="AX220" s="13" t="s">
        <v>83</v>
      </c>
      <c r="AY220" s="243" t="s">
        <v>146</v>
      </c>
    </row>
    <row r="221" s="2" customFormat="1" ht="55.5" customHeight="1">
      <c r="A221" s="37"/>
      <c r="B221" s="38"/>
      <c r="C221" s="244" t="s">
        <v>656</v>
      </c>
      <c r="D221" s="244" t="s">
        <v>196</v>
      </c>
      <c r="E221" s="245" t="s">
        <v>2473</v>
      </c>
      <c r="F221" s="246" t="s">
        <v>2474</v>
      </c>
      <c r="G221" s="247" t="s">
        <v>295</v>
      </c>
      <c r="H221" s="248">
        <v>250</v>
      </c>
      <c r="I221" s="249"/>
      <c r="J221" s="250">
        <f>ROUND(I221*H221,2)</f>
        <v>0</v>
      </c>
      <c r="K221" s="251"/>
      <c r="L221" s="252"/>
      <c r="M221" s="253" t="s">
        <v>1</v>
      </c>
      <c r="N221" s="254" t="s">
        <v>40</v>
      </c>
      <c r="O221" s="90"/>
      <c r="P221" s="228">
        <f>O221*H221</f>
        <v>0</v>
      </c>
      <c r="Q221" s="228">
        <v>0.00011</v>
      </c>
      <c r="R221" s="228">
        <f>Q221*H221</f>
        <v>0.0275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313</v>
      </c>
      <c r="AT221" s="230" t="s">
        <v>196</v>
      </c>
      <c r="AU221" s="230" t="s">
        <v>85</v>
      </c>
      <c r="AY221" s="16" t="s">
        <v>146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83</v>
      </c>
      <c r="BK221" s="231">
        <f>ROUND(I221*H221,2)</f>
        <v>0</v>
      </c>
      <c r="BL221" s="16" t="s">
        <v>227</v>
      </c>
      <c r="BM221" s="230" t="s">
        <v>2475</v>
      </c>
    </row>
    <row r="222" s="2" customFormat="1" ht="24.15" customHeight="1">
      <c r="A222" s="37"/>
      <c r="B222" s="38"/>
      <c r="C222" s="218" t="s">
        <v>661</v>
      </c>
      <c r="D222" s="218" t="s">
        <v>148</v>
      </c>
      <c r="E222" s="219" t="s">
        <v>2291</v>
      </c>
      <c r="F222" s="220" t="s">
        <v>2292</v>
      </c>
      <c r="G222" s="221" t="s">
        <v>340</v>
      </c>
      <c r="H222" s="222">
        <v>13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40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227</v>
      </c>
      <c r="AT222" s="230" t="s">
        <v>148</v>
      </c>
      <c r="AU222" s="230" t="s">
        <v>85</v>
      </c>
      <c r="AY222" s="16" t="s">
        <v>146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83</v>
      </c>
      <c r="BK222" s="231">
        <f>ROUND(I222*H222,2)</f>
        <v>0</v>
      </c>
      <c r="BL222" s="16" t="s">
        <v>227</v>
      </c>
      <c r="BM222" s="230" t="s">
        <v>2476</v>
      </c>
    </row>
    <row r="223" s="2" customFormat="1" ht="16.5" customHeight="1">
      <c r="A223" s="37"/>
      <c r="B223" s="38"/>
      <c r="C223" s="244" t="s">
        <v>667</v>
      </c>
      <c r="D223" s="244" t="s">
        <v>196</v>
      </c>
      <c r="E223" s="245" t="s">
        <v>2477</v>
      </c>
      <c r="F223" s="246" t="s">
        <v>2478</v>
      </c>
      <c r="G223" s="247" t="s">
        <v>340</v>
      </c>
      <c r="H223" s="248">
        <v>8</v>
      </c>
      <c r="I223" s="249"/>
      <c r="J223" s="250">
        <f>ROUND(I223*H223,2)</f>
        <v>0</v>
      </c>
      <c r="K223" s="251"/>
      <c r="L223" s="252"/>
      <c r="M223" s="253" t="s">
        <v>1</v>
      </c>
      <c r="N223" s="254" t="s">
        <v>40</v>
      </c>
      <c r="O223" s="90"/>
      <c r="P223" s="228">
        <f>O223*H223</f>
        <v>0</v>
      </c>
      <c r="Q223" s="228">
        <v>0.00011</v>
      </c>
      <c r="R223" s="228">
        <f>Q223*H223</f>
        <v>0.00088000000000000003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313</v>
      </c>
      <c r="AT223" s="230" t="s">
        <v>196</v>
      </c>
      <c r="AU223" s="230" t="s">
        <v>85</v>
      </c>
      <c r="AY223" s="16" t="s">
        <v>146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83</v>
      </c>
      <c r="BK223" s="231">
        <f>ROUND(I223*H223,2)</f>
        <v>0</v>
      </c>
      <c r="BL223" s="16" t="s">
        <v>227</v>
      </c>
      <c r="BM223" s="230" t="s">
        <v>2479</v>
      </c>
    </row>
    <row r="224" s="2" customFormat="1" ht="16.5" customHeight="1">
      <c r="A224" s="37"/>
      <c r="B224" s="38"/>
      <c r="C224" s="244" t="s">
        <v>673</v>
      </c>
      <c r="D224" s="244" t="s">
        <v>196</v>
      </c>
      <c r="E224" s="245" t="s">
        <v>2480</v>
      </c>
      <c r="F224" s="246" t="s">
        <v>2481</v>
      </c>
      <c r="G224" s="247" t="s">
        <v>340</v>
      </c>
      <c r="H224" s="248">
        <v>5</v>
      </c>
      <c r="I224" s="249"/>
      <c r="J224" s="250">
        <f>ROUND(I224*H224,2)</f>
        <v>0</v>
      </c>
      <c r="K224" s="251"/>
      <c r="L224" s="252"/>
      <c r="M224" s="253" t="s">
        <v>1</v>
      </c>
      <c r="N224" s="254" t="s">
        <v>40</v>
      </c>
      <c r="O224" s="90"/>
      <c r="P224" s="228">
        <f>O224*H224</f>
        <v>0</v>
      </c>
      <c r="Q224" s="228">
        <v>0.00011</v>
      </c>
      <c r="R224" s="228">
        <f>Q224*H224</f>
        <v>0.00055000000000000003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313</v>
      </c>
      <c r="AT224" s="230" t="s">
        <v>196</v>
      </c>
      <c r="AU224" s="230" t="s">
        <v>85</v>
      </c>
      <c r="AY224" s="16" t="s">
        <v>146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83</v>
      </c>
      <c r="BK224" s="231">
        <f>ROUND(I224*H224,2)</f>
        <v>0</v>
      </c>
      <c r="BL224" s="16" t="s">
        <v>227</v>
      </c>
      <c r="BM224" s="230" t="s">
        <v>2482</v>
      </c>
    </row>
    <row r="225" s="2" customFormat="1" ht="16.5" customHeight="1">
      <c r="A225" s="37"/>
      <c r="B225" s="38"/>
      <c r="C225" s="218" t="s">
        <v>677</v>
      </c>
      <c r="D225" s="218" t="s">
        <v>148</v>
      </c>
      <c r="E225" s="219" t="s">
        <v>2483</v>
      </c>
      <c r="F225" s="220" t="s">
        <v>2484</v>
      </c>
      <c r="G225" s="221" t="s">
        <v>340</v>
      </c>
      <c r="H225" s="222">
        <v>12</v>
      </c>
      <c r="I225" s="223"/>
      <c r="J225" s="224">
        <f>ROUND(I225*H225,2)</f>
        <v>0</v>
      </c>
      <c r="K225" s="225"/>
      <c r="L225" s="43"/>
      <c r="M225" s="226" t="s">
        <v>1</v>
      </c>
      <c r="N225" s="227" t="s">
        <v>40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227</v>
      </c>
      <c r="AT225" s="230" t="s">
        <v>148</v>
      </c>
      <c r="AU225" s="230" t="s">
        <v>85</v>
      </c>
      <c r="AY225" s="16" t="s">
        <v>146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83</v>
      </c>
      <c r="BK225" s="231">
        <f>ROUND(I225*H225,2)</f>
        <v>0</v>
      </c>
      <c r="BL225" s="16" t="s">
        <v>227</v>
      </c>
      <c r="BM225" s="230" t="s">
        <v>2485</v>
      </c>
    </row>
    <row r="226" s="2" customFormat="1" ht="16.5" customHeight="1">
      <c r="A226" s="37"/>
      <c r="B226" s="38"/>
      <c r="C226" s="244" t="s">
        <v>681</v>
      </c>
      <c r="D226" s="244" t="s">
        <v>196</v>
      </c>
      <c r="E226" s="245" t="s">
        <v>2486</v>
      </c>
      <c r="F226" s="246" t="s">
        <v>2487</v>
      </c>
      <c r="G226" s="247" t="s">
        <v>340</v>
      </c>
      <c r="H226" s="248">
        <v>2</v>
      </c>
      <c r="I226" s="249"/>
      <c r="J226" s="250">
        <f>ROUND(I226*H226,2)</f>
        <v>0</v>
      </c>
      <c r="K226" s="251"/>
      <c r="L226" s="252"/>
      <c r="M226" s="253" t="s">
        <v>1</v>
      </c>
      <c r="N226" s="254" t="s">
        <v>40</v>
      </c>
      <c r="O226" s="90"/>
      <c r="P226" s="228">
        <f>O226*H226</f>
        <v>0</v>
      </c>
      <c r="Q226" s="228">
        <v>0.00052999999999999998</v>
      </c>
      <c r="R226" s="228">
        <f>Q226*H226</f>
        <v>0.00106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313</v>
      </c>
      <c r="AT226" s="230" t="s">
        <v>196</v>
      </c>
      <c r="AU226" s="230" t="s">
        <v>85</v>
      </c>
      <c r="AY226" s="16" t="s">
        <v>146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83</v>
      </c>
      <c r="BK226" s="231">
        <f>ROUND(I226*H226,2)</f>
        <v>0</v>
      </c>
      <c r="BL226" s="16" t="s">
        <v>227</v>
      </c>
      <c r="BM226" s="230" t="s">
        <v>2488</v>
      </c>
    </row>
    <row r="227" s="2" customFormat="1" ht="16.5" customHeight="1">
      <c r="A227" s="37"/>
      <c r="B227" s="38"/>
      <c r="C227" s="244" t="s">
        <v>685</v>
      </c>
      <c r="D227" s="244" t="s">
        <v>196</v>
      </c>
      <c r="E227" s="245" t="s">
        <v>2489</v>
      </c>
      <c r="F227" s="246" t="s">
        <v>2490</v>
      </c>
      <c r="G227" s="247" t="s">
        <v>340</v>
      </c>
      <c r="H227" s="248">
        <v>10</v>
      </c>
      <c r="I227" s="249"/>
      <c r="J227" s="250">
        <f>ROUND(I227*H227,2)</f>
        <v>0</v>
      </c>
      <c r="K227" s="251"/>
      <c r="L227" s="252"/>
      <c r="M227" s="253" t="s">
        <v>1</v>
      </c>
      <c r="N227" s="254" t="s">
        <v>40</v>
      </c>
      <c r="O227" s="90"/>
      <c r="P227" s="228">
        <f>O227*H227</f>
        <v>0</v>
      </c>
      <c r="Q227" s="228">
        <v>0.00052999999999999998</v>
      </c>
      <c r="R227" s="228">
        <f>Q227*H227</f>
        <v>0.0053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313</v>
      </c>
      <c r="AT227" s="230" t="s">
        <v>196</v>
      </c>
      <c r="AU227" s="230" t="s">
        <v>85</v>
      </c>
      <c r="AY227" s="16" t="s">
        <v>146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83</v>
      </c>
      <c r="BK227" s="231">
        <f>ROUND(I227*H227,2)</f>
        <v>0</v>
      </c>
      <c r="BL227" s="16" t="s">
        <v>227</v>
      </c>
      <c r="BM227" s="230" t="s">
        <v>2491</v>
      </c>
    </row>
    <row r="228" s="2" customFormat="1" ht="16.5" customHeight="1">
      <c r="A228" s="37"/>
      <c r="B228" s="38"/>
      <c r="C228" s="244" t="s">
        <v>690</v>
      </c>
      <c r="D228" s="244" t="s">
        <v>196</v>
      </c>
      <c r="E228" s="245" t="s">
        <v>2492</v>
      </c>
      <c r="F228" s="246" t="s">
        <v>2493</v>
      </c>
      <c r="G228" s="247" t="s">
        <v>340</v>
      </c>
      <c r="H228" s="248">
        <v>3</v>
      </c>
      <c r="I228" s="249"/>
      <c r="J228" s="250">
        <f>ROUND(I228*H228,2)</f>
        <v>0</v>
      </c>
      <c r="K228" s="251"/>
      <c r="L228" s="252"/>
      <c r="M228" s="253" t="s">
        <v>1</v>
      </c>
      <c r="N228" s="254" t="s">
        <v>40</v>
      </c>
      <c r="O228" s="90"/>
      <c r="P228" s="228">
        <f>O228*H228</f>
        <v>0</v>
      </c>
      <c r="Q228" s="228">
        <v>3.0000000000000001E-05</v>
      </c>
      <c r="R228" s="228">
        <f>Q228*H228</f>
        <v>9.0000000000000006E-05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313</v>
      </c>
      <c r="AT228" s="230" t="s">
        <v>196</v>
      </c>
      <c r="AU228" s="230" t="s">
        <v>85</v>
      </c>
      <c r="AY228" s="16" t="s">
        <v>146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83</v>
      </c>
      <c r="BK228" s="231">
        <f>ROUND(I228*H228,2)</f>
        <v>0</v>
      </c>
      <c r="BL228" s="16" t="s">
        <v>227</v>
      </c>
      <c r="BM228" s="230" t="s">
        <v>2494</v>
      </c>
    </row>
    <row r="229" s="2" customFormat="1" ht="24.15" customHeight="1">
      <c r="A229" s="37"/>
      <c r="B229" s="38"/>
      <c r="C229" s="218" t="s">
        <v>694</v>
      </c>
      <c r="D229" s="218" t="s">
        <v>148</v>
      </c>
      <c r="E229" s="219" t="s">
        <v>2495</v>
      </c>
      <c r="F229" s="220" t="s">
        <v>2496</v>
      </c>
      <c r="G229" s="221" t="s">
        <v>340</v>
      </c>
      <c r="H229" s="222">
        <v>1</v>
      </c>
      <c r="I229" s="223"/>
      <c r="J229" s="224">
        <f>ROUND(I229*H229,2)</f>
        <v>0</v>
      </c>
      <c r="K229" s="225"/>
      <c r="L229" s="43"/>
      <c r="M229" s="226" t="s">
        <v>1</v>
      </c>
      <c r="N229" s="227" t="s">
        <v>40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227</v>
      </c>
      <c r="AT229" s="230" t="s">
        <v>148</v>
      </c>
      <c r="AU229" s="230" t="s">
        <v>85</v>
      </c>
      <c r="AY229" s="16" t="s">
        <v>146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83</v>
      </c>
      <c r="BK229" s="231">
        <f>ROUND(I229*H229,2)</f>
        <v>0</v>
      </c>
      <c r="BL229" s="16" t="s">
        <v>227</v>
      </c>
      <c r="BM229" s="230" t="s">
        <v>2497</v>
      </c>
    </row>
    <row r="230" s="2" customFormat="1" ht="16.5" customHeight="1">
      <c r="A230" s="37"/>
      <c r="B230" s="38"/>
      <c r="C230" s="244" t="s">
        <v>701</v>
      </c>
      <c r="D230" s="244" t="s">
        <v>196</v>
      </c>
      <c r="E230" s="245" t="s">
        <v>2498</v>
      </c>
      <c r="F230" s="246" t="s">
        <v>2499</v>
      </c>
      <c r="G230" s="247" t="s">
        <v>340</v>
      </c>
      <c r="H230" s="248">
        <v>1</v>
      </c>
      <c r="I230" s="249"/>
      <c r="J230" s="250">
        <f>ROUND(I230*H230,2)</f>
        <v>0</v>
      </c>
      <c r="K230" s="251"/>
      <c r="L230" s="252"/>
      <c r="M230" s="253" t="s">
        <v>1</v>
      </c>
      <c r="N230" s="254" t="s">
        <v>40</v>
      </c>
      <c r="O230" s="90"/>
      <c r="P230" s="228">
        <f>O230*H230</f>
        <v>0</v>
      </c>
      <c r="Q230" s="228">
        <v>0.00029999999999999997</v>
      </c>
      <c r="R230" s="228">
        <f>Q230*H230</f>
        <v>0.00029999999999999997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313</v>
      </c>
      <c r="AT230" s="230" t="s">
        <v>196</v>
      </c>
      <c r="AU230" s="230" t="s">
        <v>85</v>
      </c>
      <c r="AY230" s="16" t="s">
        <v>146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83</v>
      </c>
      <c r="BK230" s="231">
        <f>ROUND(I230*H230,2)</f>
        <v>0</v>
      </c>
      <c r="BL230" s="16" t="s">
        <v>227</v>
      </c>
      <c r="BM230" s="230" t="s">
        <v>2500</v>
      </c>
    </row>
    <row r="231" s="2" customFormat="1" ht="16.5" customHeight="1">
      <c r="A231" s="37"/>
      <c r="B231" s="38"/>
      <c r="C231" s="218" t="s">
        <v>709</v>
      </c>
      <c r="D231" s="218" t="s">
        <v>148</v>
      </c>
      <c r="E231" s="219" t="s">
        <v>2501</v>
      </c>
      <c r="F231" s="220" t="s">
        <v>2502</v>
      </c>
      <c r="G231" s="221" t="s">
        <v>340</v>
      </c>
      <c r="H231" s="222">
        <v>1</v>
      </c>
      <c r="I231" s="223"/>
      <c r="J231" s="224">
        <f>ROUND(I231*H231,2)</f>
        <v>0</v>
      </c>
      <c r="K231" s="225"/>
      <c r="L231" s="43"/>
      <c r="M231" s="226" t="s">
        <v>1</v>
      </c>
      <c r="N231" s="227" t="s">
        <v>40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227</v>
      </c>
      <c r="AT231" s="230" t="s">
        <v>148</v>
      </c>
      <c r="AU231" s="230" t="s">
        <v>85</v>
      </c>
      <c r="AY231" s="16" t="s">
        <v>146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83</v>
      </c>
      <c r="BK231" s="231">
        <f>ROUND(I231*H231,2)</f>
        <v>0</v>
      </c>
      <c r="BL231" s="16" t="s">
        <v>227</v>
      </c>
      <c r="BM231" s="230" t="s">
        <v>2503</v>
      </c>
    </row>
    <row r="232" s="2" customFormat="1" ht="16.5" customHeight="1">
      <c r="A232" s="37"/>
      <c r="B232" s="38"/>
      <c r="C232" s="244" t="s">
        <v>714</v>
      </c>
      <c r="D232" s="244" t="s">
        <v>196</v>
      </c>
      <c r="E232" s="245" t="s">
        <v>2504</v>
      </c>
      <c r="F232" s="246" t="s">
        <v>2505</v>
      </c>
      <c r="G232" s="247" t="s">
        <v>340</v>
      </c>
      <c r="H232" s="248">
        <v>2</v>
      </c>
      <c r="I232" s="249"/>
      <c r="J232" s="250">
        <f>ROUND(I232*H232,2)</f>
        <v>0</v>
      </c>
      <c r="K232" s="251"/>
      <c r="L232" s="252"/>
      <c r="M232" s="253" t="s">
        <v>1</v>
      </c>
      <c r="N232" s="254" t="s">
        <v>40</v>
      </c>
      <c r="O232" s="90"/>
      <c r="P232" s="228">
        <f>O232*H232</f>
        <v>0</v>
      </c>
      <c r="Q232" s="228">
        <v>0.00050000000000000001</v>
      </c>
      <c r="R232" s="228">
        <f>Q232*H232</f>
        <v>0.001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313</v>
      </c>
      <c r="AT232" s="230" t="s">
        <v>196</v>
      </c>
      <c r="AU232" s="230" t="s">
        <v>85</v>
      </c>
      <c r="AY232" s="16" t="s">
        <v>146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83</v>
      </c>
      <c r="BK232" s="231">
        <f>ROUND(I232*H232,2)</f>
        <v>0</v>
      </c>
      <c r="BL232" s="16" t="s">
        <v>227</v>
      </c>
      <c r="BM232" s="230" t="s">
        <v>2506</v>
      </c>
    </row>
    <row r="233" s="2" customFormat="1" ht="16.5" customHeight="1">
      <c r="A233" s="37"/>
      <c r="B233" s="38"/>
      <c r="C233" s="218" t="s">
        <v>719</v>
      </c>
      <c r="D233" s="218" t="s">
        <v>148</v>
      </c>
      <c r="E233" s="219" t="s">
        <v>2507</v>
      </c>
      <c r="F233" s="220" t="s">
        <v>2508</v>
      </c>
      <c r="G233" s="221" t="s">
        <v>340</v>
      </c>
      <c r="H233" s="222">
        <v>1</v>
      </c>
      <c r="I233" s="223"/>
      <c r="J233" s="224">
        <f>ROUND(I233*H233,2)</f>
        <v>0</v>
      </c>
      <c r="K233" s="225"/>
      <c r="L233" s="43"/>
      <c r="M233" s="226" t="s">
        <v>1</v>
      </c>
      <c r="N233" s="227" t="s">
        <v>40</v>
      </c>
      <c r="O233" s="90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227</v>
      </c>
      <c r="AT233" s="230" t="s">
        <v>148</v>
      </c>
      <c r="AU233" s="230" t="s">
        <v>85</v>
      </c>
      <c r="AY233" s="16" t="s">
        <v>146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83</v>
      </c>
      <c r="BK233" s="231">
        <f>ROUND(I233*H233,2)</f>
        <v>0</v>
      </c>
      <c r="BL233" s="16" t="s">
        <v>227</v>
      </c>
      <c r="BM233" s="230" t="s">
        <v>2509</v>
      </c>
    </row>
    <row r="234" s="2" customFormat="1" ht="16.5" customHeight="1">
      <c r="A234" s="37"/>
      <c r="B234" s="38"/>
      <c r="C234" s="244" t="s">
        <v>724</v>
      </c>
      <c r="D234" s="244" t="s">
        <v>196</v>
      </c>
      <c r="E234" s="245" t="s">
        <v>2510</v>
      </c>
      <c r="F234" s="246" t="s">
        <v>2511</v>
      </c>
      <c r="G234" s="247" t="s">
        <v>1497</v>
      </c>
      <c r="H234" s="248">
        <v>1</v>
      </c>
      <c r="I234" s="249"/>
      <c r="J234" s="250">
        <f>ROUND(I234*H234,2)</f>
        <v>0</v>
      </c>
      <c r="K234" s="251"/>
      <c r="L234" s="252"/>
      <c r="M234" s="253" t="s">
        <v>1</v>
      </c>
      <c r="N234" s="254" t="s">
        <v>40</v>
      </c>
      <c r="O234" s="90"/>
      <c r="P234" s="228">
        <f>O234*H234</f>
        <v>0</v>
      </c>
      <c r="Q234" s="228">
        <v>0.0064000000000000003</v>
      </c>
      <c r="R234" s="228">
        <f>Q234*H234</f>
        <v>0.0064000000000000003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313</v>
      </c>
      <c r="AT234" s="230" t="s">
        <v>196</v>
      </c>
      <c r="AU234" s="230" t="s">
        <v>85</v>
      </c>
      <c r="AY234" s="16" t="s">
        <v>146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83</v>
      </c>
      <c r="BK234" s="231">
        <f>ROUND(I234*H234,2)</f>
        <v>0</v>
      </c>
      <c r="BL234" s="16" t="s">
        <v>227</v>
      </c>
      <c r="BM234" s="230" t="s">
        <v>2512</v>
      </c>
    </row>
    <row r="235" s="2" customFormat="1" ht="16.5" customHeight="1">
      <c r="A235" s="37"/>
      <c r="B235" s="38"/>
      <c r="C235" s="244" t="s">
        <v>729</v>
      </c>
      <c r="D235" s="244" t="s">
        <v>196</v>
      </c>
      <c r="E235" s="245" t="s">
        <v>2513</v>
      </c>
      <c r="F235" s="246" t="s">
        <v>2514</v>
      </c>
      <c r="G235" s="247" t="s">
        <v>340</v>
      </c>
      <c r="H235" s="248">
        <v>1</v>
      </c>
      <c r="I235" s="249"/>
      <c r="J235" s="250">
        <f>ROUND(I235*H235,2)</f>
        <v>0</v>
      </c>
      <c r="K235" s="251"/>
      <c r="L235" s="252"/>
      <c r="M235" s="253" t="s">
        <v>1</v>
      </c>
      <c r="N235" s="254" t="s">
        <v>40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313</v>
      </c>
      <c r="AT235" s="230" t="s">
        <v>196</v>
      </c>
      <c r="AU235" s="230" t="s">
        <v>85</v>
      </c>
      <c r="AY235" s="16" t="s">
        <v>146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83</v>
      </c>
      <c r="BK235" s="231">
        <f>ROUND(I235*H235,2)</f>
        <v>0</v>
      </c>
      <c r="BL235" s="16" t="s">
        <v>227</v>
      </c>
      <c r="BM235" s="230" t="s">
        <v>2515</v>
      </c>
    </row>
    <row r="236" s="2" customFormat="1" ht="16.5" customHeight="1">
      <c r="A236" s="37"/>
      <c r="B236" s="38"/>
      <c r="C236" s="218" t="s">
        <v>733</v>
      </c>
      <c r="D236" s="218" t="s">
        <v>148</v>
      </c>
      <c r="E236" s="219" t="s">
        <v>2516</v>
      </c>
      <c r="F236" s="220" t="s">
        <v>2517</v>
      </c>
      <c r="G236" s="221" t="s">
        <v>1502</v>
      </c>
      <c r="H236" s="222">
        <v>1</v>
      </c>
      <c r="I236" s="223"/>
      <c r="J236" s="224">
        <f>ROUND(I236*H236,2)</f>
        <v>0</v>
      </c>
      <c r="K236" s="225"/>
      <c r="L236" s="43"/>
      <c r="M236" s="226" t="s">
        <v>1</v>
      </c>
      <c r="N236" s="227" t="s">
        <v>40</v>
      </c>
      <c r="O236" s="90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227</v>
      </c>
      <c r="AT236" s="230" t="s">
        <v>148</v>
      </c>
      <c r="AU236" s="230" t="s">
        <v>85</v>
      </c>
      <c r="AY236" s="16" t="s">
        <v>146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83</v>
      </c>
      <c r="BK236" s="231">
        <f>ROUND(I236*H236,2)</f>
        <v>0</v>
      </c>
      <c r="BL236" s="16" t="s">
        <v>227</v>
      </c>
      <c r="BM236" s="230" t="s">
        <v>2518</v>
      </c>
    </row>
    <row r="237" s="2" customFormat="1" ht="37.8" customHeight="1">
      <c r="A237" s="37"/>
      <c r="B237" s="38"/>
      <c r="C237" s="218" t="s">
        <v>738</v>
      </c>
      <c r="D237" s="218" t="s">
        <v>148</v>
      </c>
      <c r="E237" s="219" t="s">
        <v>2519</v>
      </c>
      <c r="F237" s="220" t="s">
        <v>2520</v>
      </c>
      <c r="G237" s="221" t="s">
        <v>340</v>
      </c>
      <c r="H237" s="222">
        <v>4</v>
      </c>
      <c r="I237" s="223"/>
      <c r="J237" s="224">
        <f>ROUND(I237*H237,2)</f>
        <v>0</v>
      </c>
      <c r="K237" s="225"/>
      <c r="L237" s="43"/>
      <c r="M237" s="226" t="s">
        <v>1</v>
      </c>
      <c r="N237" s="227" t="s">
        <v>40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227</v>
      </c>
      <c r="AT237" s="230" t="s">
        <v>148</v>
      </c>
      <c r="AU237" s="230" t="s">
        <v>85</v>
      </c>
      <c r="AY237" s="16" t="s">
        <v>146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83</v>
      </c>
      <c r="BK237" s="231">
        <f>ROUND(I237*H237,2)</f>
        <v>0</v>
      </c>
      <c r="BL237" s="16" t="s">
        <v>227</v>
      </c>
      <c r="BM237" s="230" t="s">
        <v>2521</v>
      </c>
    </row>
    <row r="238" s="2" customFormat="1" ht="16.5" customHeight="1">
      <c r="A238" s="37"/>
      <c r="B238" s="38"/>
      <c r="C238" s="244" t="s">
        <v>744</v>
      </c>
      <c r="D238" s="244" t="s">
        <v>196</v>
      </c>
      <c r="E238" s="245" t="s">
        <v>2522</v>
      </c>
      <c r="F238" s="246" t="s">
        <v>2523</v>
      </c>
      <c r="G238" s="247" t="s">
        <v>340</v>
      </c>
      <c r="H238" s="248">
        <v>4</v>
      </c>
      <c r="I238" s="249"/>
      <c r="J238" s="250">
        <f>ROUND(I238*H238,2)</f>
        <v>0</v>
      </c>
      <c r="K238" s="251"/>
      <c r="L238" s="252"/>
      <c r="M238" s="253" t="s">
        <v>1</v>
      </c>
      <c r="N238" s="254" t="s">
        <v>40</v>
      </c>
      <c r="O238" s="90"/>
      <c r="P238" s="228">
        <f>O238*H238</f>
        <v>0</v>
      </c>
      <c r="Q238" s="228">
        <v>0.00010000000000000001</v>
      </c>
      <c r="R238" s="228">
        <f>Q238*H238</f>
        <v>0.00040000000000000002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313</v>
      </c>
      <c r="AT238" s="230" t="s">
        <v>196</v>
      </c>
      <c r="AU238" s="230" t="s">
        <v>85</v>
      </c>
      <c r="AY238" s="16" t="s">
        <v>146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83</v>
      </c>
      <c r="BK238" s="231">
        <f>ROUND(I238*H238,2)</f>
        <v>0</v>
      </c>
      <c r="BL238" s="16" t="s">
        <v>227</v>
      </c>
      <c r="BM238" s="230" t="s">
        <v>2524</v>
      </c>
    </row>
    <row r="239" s="2" customFormat="1" ht="16.5" customHeight="1">
      <c r="A239" s="37"/>
      <c r="B239" s="38"/>
      <c r="C239" s="218" t="s">
        <v>749</v>
      </c>
      <c r="D239" s="218" t="s">
        <v>148</v>
      </c>
      <c r="E239" s="219" t="s">
        <v>2525</v>
      </c>
      <c r="F239" s="220" t="s">
        <v>2526</v>
      </c>
      <c r="G239" s="221" t="s">
        <v>1502</v>
      </c>
      <c r="H239" s="222">
        <v>1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40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227</v>
      </c>
      <c r="AT239" s="230" t="s">
        <v>148</v>
      </c>
      <c r="AU239" s="230" t="s">
        <v>85</v>
      </c>
      <c r="AY239" s="16" t="s">
        <v>146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83</v>
      </c>
      <c r="BK239" s="231">
        <f>ROUND(I239*H239,2)</f>
        <v>0</v>
      </c>
      <c r="BL239" s="16" t="s">
        <v>227</v>
      </c>
      <c r="BM239" s="230" t="s">
        <v>2527</v>
      </c>
    </row>
    <row r="240" s="2" customFormat="1" ht="16.5" customHeight="1">
      <c r="A240" s="37"/>
      <c r="B240" s="38"/>
      <c r="C240" s="244" t="s">
        <v>755</v>
      </c>
      <c r="D240" s="244" t="s">
        <v>196</v>
      </c>
      <c r="E240" s="245" t="s">
        <v>2528</v>
      </c>
      <c r="F240" s="246" t="s">
        <v>2529</v>
      </c>
      <c r="G240" s="247" t="s">
        <v>1502</v>
      </c>
      <c r="H240" s="248">
        <v>1</v>
      </c>
      <c r="I240" s="249"/>
      <c r="J240" s="250">
        <f>ROUND(I240*H240,2)</f>
        <v>0</v>
      </c>
      <c r="K240" s="251"/>
      <c r="L240" s="252"/>
      <c r="M240" s="253" t="s">
        <v>1</v>
      </c>
      <c r="N240" s="254" t="s">
        <v>40</v>
      </c>
      <c r="O240" s="90"/>
      <c r="P240" s="228">
        <f>O240*H240</f>
        <v>0</v>
      </c>
      <c r="Q240" s="228">
        <v>0.01</v>
      </c>
      <c r="R240" s="228">
        <f>Q240*H240</f>
        <v>0.01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313</v>
      </c>
      <c r="AT240" s="230" t="s">
        <v>196</v>
      </c>
      <c r="AU240" s="230" t="s">
        <v>85</v>
      </c>
      <c r="AY240" s="16" t="s">
        <v>146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83</v>
      </c>
      <c r="BK240" s="231">
        <f>ROUND(I240*H240,2)</f>
        <v>0</v>
      </c>
      <c r="BL240" s="16" t="s">
        <v>227</v>
      </c>
      <c r="BM240" s="230" t="s">
        <v>2530</v>
      </c>
    </row>
    <row r="241" s="2" customFormat="1" ht="16.5" customHeight="1">
      <c r="A241" s="37"/>
      <c r="B241" s="38"/>
      <c r="C241" s="218" t="s">
        <v>761</v>
      </c>
      <c r="D241" s="218" t="s">
        <v>148</v>
      </c>
      <c r="E241" s="219" t="s">
        <v>2531</v>
      </c>
      <c r="F241" s="220" t="s">
        <v>2532</v>
      </c>
      <c r="G241" s="221" t="s">
        <v>1502</v>
      </c>
      <c r="H241" s="222">
        <v>1</v>
      </c>
      <c r="I241" s="223"/>
      <c r="J241" s="224">
        <f>ROUND(I241*H241,2)</f>
        <v>0</v>
      </c>
      <c r="K241" s="225"/>
      <c r="L241" s="43"/>
      <c r="M241" s="226" t="s">
        <v>1</v>
      </c>
      <c r="N241" s="227" t="s">
        <v>40</v>
      </c>
      <c r="O241" s="90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227</v>
      </c>
      <c r="AT241" s="230" t="s">
        <v>148</v>
      </c>
      <c r="AU241" s="230" t="s">
        <v>85</v>
      </c>
      <c r="AY241" s="16" t="s">
        <v>146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83</v>
      </c>
      <c r="BK241" s="231">
        <f>ROUND(I241*H241,2)</f>
        <v>0</v>
      </c>
      <c r="BL241" s="16" t="s">
        <v>227</v>
      </c>
      <c r="BM241" s="230" t="s">
        <v>2533</v>
      </c>
    </row>
    <row r="242" s="2" customFormat="1" ht="16.5" customHeight="1">
      <c r="A242" s="37"/>
      <c r="B242" s="38"/>
      <c r="C242" s="218" t="s">
        <v>767</v>
      </c>
      <c r="D242" s="218" t="s">
        <v>148</v>
      </c>
      <c r="E242" s="219" t="s">
        <v>2534</v>
      </c>
      <c r="F242" s="220" t="s">
        <v>2535</v>
      </c>
      <c r="G242" s="221" t="s">
        <v>1502</v>
      </c>
      <c r="H242" s="222">
        <v>1</v>
      </c>
      <c r="I242" s="223"/>
      <c r="J242" s="224">
        <f>ROUND(I242*H242,2)</f>
        <v>0</v>
      </c>
      <c r="K242" s="225"/>
      <c r="L242" s="43"/>
      <c r="M242" s="226" t="s">
        <v>1</v>
      </c>
      <c r="N242" s="227" t="s">
        <v>40</v>
      </c>
      <c r="O242" s="90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227</v>
      </c>
      <c r="AT242" s="230" t="s">
        <v>148</v>
      </c>
      <c r="AU242" s="230" t="s">
        <v>85</v>
      </c>
      <c r="AY242" s="16" t="s">
        <v>146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83</v>
      </c>
      <c r="BK242" s="231">
        <f>ROUND(I242*H242,2)</f>
        <v>0</v>
      </c>
      <c r="BL242" s="16" t="s">
        <v>227</v>
      </c>
      <c r="BM242" s="230" t="s">
        <v>2536</v>
      </c>
    </row>
    <row r="243" s="12" customFormat="1" ht="25.92" customHeight="1">
      <c r="A243" s="12"/>
      <c r="B243" s="202"/>
      <c r="C243" s="203"/>
      <c r="D243" s="204" t="s">
        <v>74</v>
      </c>
      <c r="E243" s="205" t="s">
        <v>196</v>
      </c>
      <c r="F243" s="205" t="s">
        <v>2203</v>
      </c>
      <c r="G243" s="203"/>
      <c r="H243" s="203"/>
      <c r="I243" s="206"/>
      <c r="J243" s="207">
        <f>BK243</f>
        <v>0</v>
      </c>
      <c r="K243" s="203"/>
      <c r="L243" s="208"/>
      <c r="M243" s="209"/>
      <c r="N243" s="210"/>
      <c r="O243" s="210"/>
      <c r="P243" s="211">
        <f>P244</f>
        <v>0</v>
      </c>
      <c r="Q243" s="210"/>
      <c r="R243" s="211">
        <f>R244</f>
        <v>0.27524999999999999</v>
      </c>
      <c r="S243" s="210"/>
      <c r="T243" s="212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3" t="s">
        <v>162</v>
      </c>
      <c r="AT243" s="214" t="s">
        <v>74</v>
      </c>
      <c r="AU243" s="214" t="s">
        <v>75</v>
      </c>
      <c r="AY243" s="213" t="s">
        <v>146</v>
      </c>
      <c r="BK243" s="215">
        <f>BK244</f>
        <v>0</v>
      </c>
    </row>
    <row r="244" s="12" customFormat="1" ht="22.8" customHeight="1">
      <c r="A244" s="12"/>
      <c r="B244" s="202"/>
      <c r="C244" s="203"/>
      <c r="D244" s="204" t="s">
        <v>74</v>
      </c>
      <c r="E244" s="216" t="s">
        <v>2204</v>
      </c>
      <c r="F244" s="216" t="s">
        <v>2205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SUM(P245:P259)</f>
        <v>0</v>
      </c>
      <c r="Q244" s="210"/>
      <c r="R244" s="211">
        <f>SUM(R245:R259)</f>
        <v>0.27524999999999999</v>
      </c>
      <c r="S244" s="210"/>
      <c r="T244" s="212">
        <f>SUM(T245:T259)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162</v>
      </c>
      <c r="AT244" s="214" t="s">
        <v>74</v>
      </c>
      <c r="AU244" s="214" t="s">
        <v>83</v>
      </c>
      <c r="AY244" s="213" t="s">
        <v>146</v>
      </c>
      <c r="BK244" s="215">
        <f>SUM(BK245:BK259)</f>
        <v>0</v>
      </c>
    </row>
    <row r="245" s="2" customFormat="1" ht="66.75" customHeight="1">
      <c r="A245" s="37"/>
      <c r="B245" s="38"/>
      <c r="C245" s="218" t="s">
        <v>772</v>
      </c>
      <c r="D245" s="218" t="s">
        <v>148</v>
      </c>
      <c r="E245" s="219" t="s">
        <v>2537</v>
      </c>
      <c r="F245" s="220" t="s">
        <v>2538</v>
      </c>
      <c r="G245" s="221" t="s">
        <v>295</v>
      </c>
      <c r="H245" s="222">
        <v>38</v>
      </c>
      <c r="I245" s="223"/>
      <c r="J245" s="224">
        <f>ROUND(I245*H245,2)</f>
        <v>0</v>
      </c>
      <c r="K245" s="225"/>
      <c r="L245" s="43"/>
      <c r="M245" s="226" t="s">
        <v>1</v>
      </c>
      <c r="N245" s="227" t="s">
        <v>40</v>
      </c>
      <c r="O245" s="90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478</v>
      </c>
      <c r="AT245" s="230" t="s">
        <v>148</v>
      </c>
      <c r="AU245" s="230" t="s">
        <v>85</v>
      </c>
      <c r="AY245" s="16" t="s">
        <v>146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83</v>
      </c>
      <c r="BK245" s="231">
        <f>ROUND(I245*H245,2)</f>
        <v>0</v>
      </c>
      <c r="BL245" s="16" t="s">
        <v>478</v>
      </c>
      <c r="BM245" s="230" t="s">
        <v>2539</v>
      </c>
    </row>
    <row r="246" s="2" customFormat="1" ht="44.25" customHeight="1">
      <c r="A246" s="37"/>
      <c r="B246" s="38"/>
      <c r="C246" s="218" t="s">
        <v>779</v>
      </c>
      <c r="D246" s="218" t="s">
        <v>148</v>
      </c>
      <c r="E246" s="219" t="s">
        <v>2540</v>
      </c>
      <c r="F246" s="220" t="s">
        <v>2541</v>
      </c>
      <c r="G246" s="221" t="s">
        <v>159</v>
      </c>
      <c r="H246" s="222">
        <v>2.6600000000000001</v>
      </c>
      <c r="I246" s="223"/>
      <c r="J246" s="224">
        <f>ROUND(I246*H246,2)</f>
        <v>0</v>
      </c>
      <c r="K246" s="225"/>
      <c r="L246" s="43"/>
      <c r="M246" s="226" t="s">
        <v>1</v>
      </c>
      <c r="N246" s="227" t="s">
        <v>40</v>
      </c>
      <c r="O246" s="90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478</v>
      </c>
      <c r="AT246" s="230" t="s">
        <v>148</v>
      </c>
      <c r="AU246" s="230" t="s">
        <v>85</v>
      </c>
      <c r="AY246" s="16" t="s">
        <v>146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83</v>
      </c>
      <c r="BK246" s="231">
        <f>ROUND(I246*H246,2)</f>
        <v>0</v>
      </c>
      <c r="BL246" s="16" t="s">
        <v>478</v>
      </c>
      <c r="BM246" s="230" t="s">
        <v>2542</v>
      </c>
    </row>
    <row r="247" s="13" customFormat="1">
      <c r="A247" s="13"/>
      <c r="B247" s="232"/>
      <c r="C247" s="233"/>
      <c r="D247" s="234" t="s">
        <v>154</v>
      </c>
      <c r="E247" s="235" t="s">
        <v>1</v>
      </c>
      <c r="F247" s="236" t="s">
        <v>2543</v>
      </c>
      <c r="G247" s="233"/>
      <c r="H247" s="237">
        <v>2.6600000000000001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154</v>
      </c>
      <c r="AU247" s="243" t="s">
        <v>85</v>
      </c>
      <c r="AV247" s="13" t="s">
        <v>85</v>
      </c>
      <c r="AW247" s="13" t="s">
        <v>156</v>
      </c>
      <c r="AX247" s="13" t="s">
        <v>75</v>
      </c>
      <c r="AY247" s="243" t="s">
        <v>146</v>
      </c>
    </row>
    <row r="248" s="2" customFormat="1" ht="55.5" customHeight="1">
      <c r="A248" s="37"/>
      <c r="B248" s="38"/>
      <c r="C248" s="218" t="s">
        <v>784</v>
      </c>
      <c r="D248" s="218" t="s">
        <v>148</v>
      </c>
      <c r="E248" s="219" t="s">
        <v>2544</v>
      </c>
      <c r="F248" s="220" t="s">
        <v>2545</v>
      </c>
      <c r="G248" s="221" t="s">
        <v>159</v>
      </c>
      <c r="H248" s="222">
        <v>21.280000000000001</v>
      </c>
      <c r="I248" s="223"/>
      <c r="J248" s="224">
        <f>ROUND(I248*H248,2)</f>
        <v>0</v>
      </c>
      <c r="K248" s="225"/>
      <c r="L248" s="43"/>
      <c r="M248" s="226" t="s">
        <v>1</v>
      </c>
      <c r="N248" s="227" t="s">
        <v>40</v>
      </c>
      <c r="O248" s="90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478</v>
      </c>
      <c r="AT248" s="230" t="s">
        <v>148</v>
      </c>
      <c r="AU248" s="230" t="s">
        <v>85</v>
      </c>
      <c r="AY248" s="16" t="s">
        <v>146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83</v>
      </c>
      <c r="BK248" s="231">
        <f>ROUND(I248*H248,2)</f>
        <v>0</v>
      </c>
      <c r="BL248" s="16" t="s">
        <v>478</v>
      </c>
      <c r="BM248" s="230" t="s">
        <v>2546</v>
      </c>
    </row>
    <row r="249" s="13" customFormat="1">
      <c r="A249" s="13"/>
      <c r="B249" s="232"/>
      <c r="C249" s="233"/>
      <c r="D249" s="234" t="s">
        <v>154</v>
      </c>
      <c r="E249" s="233"/>
      <c r="F249" s="236" t="s">
        <v>2547</v>
      </c>
      <c r="G249" s="233"/>
      <c r="H249" s="237">
        <v>21.280000000000001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154</v>
      </c>
      <c r="AU249" s="243" t="s">
        <v>85</v>
      </c>
      <c r="AV249" s="13" t="s">
        <v>85</v>
      </c>
      <c r="AW249" s="13" t="s">
        <v>4</v>
      </c>
      <c r="AX249" s="13" t="s">
        <v>83</v>
      </c>
      <c r="AY249" s="243" t="s">
        <v>146</v>
      </c>
    </row>
    <row r="250" s="2" customFormat="1" ht="37.8" customHeight="1">
      <c r="A250" s="37"/>
      <c r="B250" s="38"/>
      <c r="C250" s="218" t="s">
        <v>789</v>
      </c>
      <c r="D250" s="218" t="s">
        <v>148</v>
      </c>
      <c r="E250" s="219" t="s">
        <v>2548</v>
      </c>
      <c r="F250" s="220" t="s">
        <v>2549</v>
      </c>
      <c r="G250" s="221" t="s">
        <v>184</v>
      </c>
      <c r="H250" s="222">
        <v>5.0540000000000003</v>
      </c>
      <c r="I250" s="223"/>
      <c r="J250" s="224">
        <f>ROUND(I250*H250,2)</f>
        <v>0</v>
      </c>
      <c r="K250" s="225"/>
      <c r="L250" s="43"/>
      <c r="M250" s="226" t="s">
        <v>1</v>
      </c>
      <c r="N250" s="227" t="s">
        <v>40</v>
      </c>
      <c r="O250" s="90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478</v>
      </c>
      <c r="AT250" s="230" t="s">
        <v>148</v>
      </c>
      <c r="AU250" s="230" t="s">
        <v>85</v>
      </c>
      <c r="AY250" s="16" t="s">
        <v>146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83</v>
      </c>
      <c r="BK250" s="231">
        <f>ROUND(I250*H250,2)</f>
        <v>0</v>
      </c>
      <c r="BL250" s="16" t="s">
        <v>478</v>
      </c>
      <c r="BM250" s="230" t="s">
        <v>2550</v>
      </c>
    </row>
    <row r="251" s="13" customFormat="1">
      <c r="A251" s="13"/>
      <c r="B251" s="232"/>
      <c r="C251" s="233"/>
      <c r="D251" s="234" t="s">
        <v>154</v>
      </c>
      <c r="E251" s="233"/>
      <c r="F251" s="236" t="s">
        <v>2551</v>
      </c>
      <c r="G251" s="233"/>
      <c r="H251" s="237">
        <v>5.0540000000000003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154</v>
      </c>
      <c r="AU251" s="243" t="s">
        <v>85</v>
      </c>
      <c r="AV251" s="13" t="s">
        <v>85</v>
      </c>
      <c r="AW251" s="13" t="s">
        <v>4</v>
      </c>
      <c r="AX251" s="13" t="s">
        <v>83</v>
      </c>
      <c r="AY251" s="243" t="s">
        <v>146</v>
      </c>
    </row>
    <row r="252" s="2" customFormat="1" ht="55.5" customHeight="1">
      <c r="A252" s="37"/>
      <c r="B252" s="38"/>
      <c r="C252" s="218" t="s">
        <v>795</v>
      </c>
      <c r="D252" s="218" t="s">
        <v>148</v>
      </c>
      <c r="E252" s="219" t="s">
        <v>2552</v>
      </c>
      <c r="F252" s="220" t="s">
        <v>2553</v>
      </c>
      <c r="G252" s="221" t="s">
        <v>295</v>
      </c>
      <c r="H252" s="222">
        <v>38</v>
      </c>
      <c r="I252" s="223"/>
      <c r="J252" s="224">
        <f>ROUND(I252*H252,2)</f>
        <v>0</v>
      </c>
      <c r="K252" s="225"/>
      <c r="L252" s="43"/>
      <c r="M252" s="226" t="s">
        <v>1</v>
      </c>
      <c r="N252" s="227" t="s">
        <v>40</v>
      </c>
      <c r="O252" s="90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478</v>
      </c>
      <c r="AT252" s="230" t="s">
        <v>148</v>
      </c>
      <c r="AU252" s="230" t="s">
        <v>85</v>
      </c>
      <c r="AY252" s="16" t="s">
        <v>146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83</v>
      </c>
      <c r="BK252" s="231">
        <f>ROUND(I252*H252,2)</f>
        <v>0</v>
      </c>
      <c r="BL252" s="16" t="s">
        <v>478</v>
      </c>
      <c r="BM252" s="230" t="s">
        <v>2554</v>
      </c>
    </row>
    <row r="253" s="2" customFormat="1" ht="37.8" customHeight="1">
      <c r="A253" s="37"/>
      <c r="B253" s="38"/>
      <c r="C253" s="218" t="s">
        <v>802</v>
      </c>
      <c r="D253" s="218" t="s">
        <v>148</v>
      </c>
      <c r="E253" s="219" t="s">
        <v>2555</v>
      </c>
      <c r="F253" s="220" t="s">
        <v>2556</v>
      </c>
      <c r="G253" s="221" t="s">
        <v>295</v>
      </c>
      <c r="H253" s="222">
        <v>38</v>
      </c>
      <c r="I253" s="223"/>
      <c r="J253" s="224">
        <f>ROUND(I253*H253,2)</f>
        <v>0</v>
      </c>
      <c r="K253" s="225"/>
      <c r="L253" s="43"/>
      <c r="M253" s="226" t="s">
        <v>1</v>
      </c>
      <c r="N253" s="227" t="s">
        <v>40</v>
      </c>
      <c r="O253" s="90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478</v>
      </c>
      <c r="AT253" s="230" t="s">
        <v>148</v>
      </c>
      <c r="AU253" s="230" t="s">
        <v>85</v>
      </c>
      <c r="AY253" s="16" t="s">
        <v>146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83</v>
      </c>
      <c r="BK253" s="231">
        <f>ROUND(I253*H253,2)</f>
        <v>0</v>
      </c>
      <c r="BL253" s="16" t="s">
        <v>478</v>
      </c>
      <c r="BM253" s="230" t="s">
        <v>2557</v>
      </c>
    </row>
    <row r="254" s="2" customFormat="1" ht="37.8" customHeight="1">
      <c r="A254" s="37"/>
      <c r="B254" s="38"/>
      <c r="C254" s="218" t="s">
        <v>807</v>
      </c>
      <c r="D254" s="218" t="s">
        <v>148</v>
      </c>
      <c r="E254" s="219" t="s">
        <v>2558</v>
      </c>
      <c r="F254" s="220" t="s">
        <v>2559</v>
      </c>
      <c r="G254" s="221" t="s">
        <v>295</v>
      </c>
      <c r="H254" s="222">
        <v>38</v>
      </c>
      <c r="I254" s="223"/>
      <c r="J254" s="224">
        <f>ROUND(I254*H254,2)</f>
        <v>0</v>
      </c>
      <c r="K254" s="225"/>
      <c r="L254" s="43"/>
      <c r="M254" s="226" t="s">
        <v>1</v>
      </c>
      <c r="N254" s="227" t="s">
        <v>40</v>
      </c>
      <c r="O254" s="90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478</v>
      </c>
      <c r="AT254" s="230" t="s">
        <v>148</v>
      </c>
      <c r="AU254" s="230" t="s">
        <v>85</v>
      </c>
      <c r="AY254" s="16" t="s">
        <v>146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83</v>
      </c>
      <c r="BK254" s="231">
        <f>ROUND(I254*H254,2)</f>
        <v>0</v>
      </c>
      <c r="BL254" s="16" t="s">
        <v>478</v>
      </c>
      <c r="BM254" s="230" t="s">
        <v>2560</v>
      </c>
    </row>
    <row r="255" s="2" customFormat="1" ht="37.8" customHeight="1">
      <c r="A255" s="37"/>
      <c r="B255" s="38"/>
      <c r="C255" s="218" t="s">
        <v>812</v>
      </c>
      <c r="D255" s="218" t="s">
        <v>148</v>
      </c>
      <c r="E255" s="219" t="s">
        <v>2561</v>
      </c>
      <c r="F255" s="220" t="s">
        <v>2562</v>
      </c>
      <c r="G255" s="221" t="s">
        <v>295</v>
      </c>
      <c r="H255" s="222">
        <v>47.619</v>
      </c>
      <c r="I255" s="223"/>
      <c r="J255" s="224">
        <f>ROUND(I255*H255,2)</f>
        <v>0</v>
      </c>
      <c r="K255" s="225"/>
      <c r="L255" s="43"/>
      <c r="M255" s="226" t="s">
        <v>1</v>
      </c>
      <c r="N255" s="227" t="s">
        <v>40</v>
      </c>
      <c r="O255" s="90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478</v>
      </c>
      <c r="AT255" s="230" t="s">
        <v>148</v>
      </c>
      <c r="AU255" s="230" t="s">
        <v>85</v>
      </c>
      <c r="AY255" s="16" t="s">
        <v>146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83</v>
      </c>
      <c r="BK255" s="231">
        <f>ROUND(I255*H255,2)</f>
        <v>0</v>
      </c>
      <c r="BL255" s="16" t="s">
        <v>478</v>
      </c>
      <c r="BM255" s="230" t="s">
        <v>2563</v>
      </c>
    </row>
    <row r="256" s="13" customFormat="1">
      <c r="A256" s="13"/>
      <c r="B256" s="232"/>
      <c r="C256" s="233"/>
      <c r="D256" s="234" t="s">
        <v>154</v>
      </c>
      <c r="E256" s="235" t="s">
        <v>1</v>
      </c>
      <c r="F256" s="236" t="s">
        <v>2564</v>
      </c>
      <c r="G256" s="233"/>
      <c r="H256" s="237">
        <v>47.61904761904762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154</v>
      </c>
      <c r="AU256" s="243" t="s">
        <v>85</v>
      </c>
      <c r="AV256" s="13" t="s">
        <v>85</v>
      </c>
      <c r="AW256" s="13" t="s">
        <v>156</v>
      </c>
      <c r="AX256" s="13" t="s">
        <v>75</v>
      </c>
      <c r="AY256" s="243" t="s">
        <v>146</v>
      </c>
    </row>
    <row r="257" s="2" customFormat="1" ht="24.15" customHeight="1">
      <c r="A257" s="37"/>
      <c r="B257" s="38"/>
      <c r="C257" s="244" t="s">
        <v>817</v>
      </c>
      <c r="D257" s="244" t="s">
        <v>196</v>
      </c>
      <c r="E257" s="245" t="s">
        <v>2565</v>
      </c>
      <c r="F257" s="246" t="s">
        <v>2566</v>
      </c>
      <c r="G257" s="247" t="s">
        <v>295</v>
      </c>
      <c r="H257" s="248">
        <v>50</v>
      </c>
      <c r="I257" s="249"/>
      <c r="J257" s="250">
        <f>ROUND(I257*H257,2)</f>
        <v>0</v>
      </c>
      <c r="K257" s="251"/>
      <c r="L257" s="252"/>
      <c r="M257" s="253" t="s">
        <v>1</v>
      </c>
      <c r="N257" s="254" t="s">
        <v>40</v>
      </c>
      <c r="O257" s="90"/>
      <c r="P257" s="228">
        <f>O257*H257</f>
        <v>0</v>
      </c>
      <c r="Q257" s="228">
        <v>0.00035</v>
      </c>
      <c r="R257" s="228">
        <f>Q257*H257</f>
        <v>0.017499999999999998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817</v>
      </c>
      <c r="AT257" s="230" t="s">
        <v>196</v>
      </c>
      <c r="AU257" s="230" t="s">
        <v>85</v>
      </c>
      <c r="AY257" s="16" t="s">
        <v>146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83</v>
      </c>
      <c r="BK257" s="231">
        <f>ROUND(I257*H257,2)</f>
        <v>0</v>
      </c>
      <c r="BL257" s="16" t="s">
        <v>817</v>
      </c>
      <c r="BM257" s="230" t="s">
        <v>2567</v>
      </c>
    </row>
    <row r="258" s="2" customFormat="1" ht="37.8" customHeight="1">
      <c r="A258" s="37"/>
      <c r="B258" s="38"/>
      <c r="C258" s="218" t="s">
        <v>823</v>
      </c>
      <c r="D258" s="218" t="s">
        <v>148</v>
      </c>
      <c r="E258" s="219" t="s">
        <v>2568</v>
      </c>
      <c r="F258" s="220" t="s">
        <v>2569</v>
      </c>
      <c r="G258" s="221" t="s">
        <v>340</v>
      </c>
      <c r="H258" s="222">
        <v>1</v>
      </c>
      <c r="I258" s="223"/>
      <c r="J258" s="224">
        <f>ROUND(I258*H258,2)</f>
        <v>0</v>
      </c>
      <c r="K258" s="225"/>
      <c r="L258" s="43"/>
      <c r="M258" s="226" t="s">
        <v>1</v>
      </c>
      <c r="N258" s="227" t="s">
        <v>40</v>
      </c>
      <c r="O258" s="90"/>
      <c r="P258" s="228">
        <f>O258*H258</f>
        <v>0</v>
      </c>
      <c r="Q258" s="228">
        <v>0.23974999999999999</v>
      </c>
      <c r="R258" s="228">
        <f>Q258*H258</f>
        <v>0.23974999999999999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478</v>
      </c>
      <c r="AT258" s="230" t="s">
        <v>148</v>
      </c>
      <c r="AU258" s="230" t="s">
        <v>85</v>
      </c>
      <c r="AY258" s="16" t="s">
        <v>146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83</v>
      </c>
      <c r="BK258" s="231">
        <f>ROUND(I258*H258,2)</f>
        <v>0</v>
      </c>
      <c r="BL258" s="16" t="s">
        <v>478</v>
      </c>
      <c r="BM258" s="230" t="s">
        <v>2570</v>
      </c>
    </row>
    <row r="259" s="2" customFormat="1" ht="37.8" customHeight="1">
      <c r="A259" s="37"/>
      <c r="B259" s="38"/>
      <c r="C259" s="244" t="s">
        <v>828</v>
      </c>
      <c r="D259" s="244" t="s">
        <v>196</v>
      </c>
      <c r="E259" s="245" t="s">
        <v>2571</v>
      </c>
      <c r="F259" s="246" t="s">
        <v>2572</v>
      </c>
      <c r="G259" s="247" t="s">
        <v>340</v>
      </c>
      <c r="H259" s="248">
        <v>1</v>
      </c>
      <c r="I259" s="249"/>
      <c r="J259" s="250">
        <f>ROUND(I259*H259,2)</f>
        <v>0</v>
      </c>
      <c r="K259" s="251"/>
      <c r="L259" s="252"/>
      <c r="M259" s="277" t="s">
        <v>1</v>
      </c>
      <c r="N259" s="278" t="s">
        <v>40</v>
      </c>
      <c r="O259" s="271"/>
      <c r="P259" s="272">
        <f>O259*H259</f>
        <v>0</v>
      </c>
      <c r="Q259" s="272">
        <v>0.017999999999999999</v>
      </c>
      <c r="R259" s="272">
        <f>Q259*H259</f>
        <v>0.017999999999999999</v>
      </c>
      <c r="S259" s="272">
        <v>0</v>
      </c>
      <c r="T259" s="27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817</v>
      </c>
      <c r="AT259" s="230" t="s">
        <v>196</v>
      </c>
      <c r="AU259" s="230" t="s">
        <v>85</v>
      </c>
      <c r="AY259" s="16" t="s">
        <v>146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83</v>
      </c>
      <c r="BK259" s="231">
        <f>ROUND(I259*H259,2)</f>
        <v>0</v>
      </c>
      <c r="BL259" s="16" t="s">
        <v>817</v>
      </c>
      <c r="BM259" s="230" t="s">
        <v>2573</v>
      </c>
    </row>
    <row r="260" s="2" customFormat="1" ht="6.96" customHeight="1">
      <c r="A260" s="37"/>
      <c r="B260" s="65"/>
      <c r="C260" s="66"/>
      <c r="D260" s="66"/>
      <c r="E260" s="66"/>
      <c r="F260" s="66"/>
      <c r="G260" s="66"/>
      <c r="H260" s="66"/>
      <c r="I260" s="66"/>
      <c r="J260" s="66"/>
      <c r="K260" s="66"/>
      <c r="L260" s="43"/>
      <c r="M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</row>
  </sheetData>
  <sheetProtection sheet="1" autoFilter="0" formatColumns="0" formatRows="0" objects="1" scenarios="1" spinCount="100000" saltValue="G1Mas5qijYOyXI4LCXTUoZ/qp8OKWC3MCl4mZ2KffIt63uY1/jdLBPNyByYDd2Cg8OJ7d1kfmXs4J5o4QnTwPQ==" hashValue="MPn5D+b3Ndc6hT6dqw6TlLu1ZImNMR9mRxrj1yjAUJZ64s1mQnwS4kjmfwYrTv6BZMxywXpqaOERjGFYzMa71A==" algorithmName="SHA-512" password="CC35"/>
  <autoFilter ref="C120:K25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95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Novostavba objektu střelnice Myslivna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2574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30. 11. 2024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ROUND((SUM(BE120:BE130)),  2)</f>
        <v>0</v>
      </c>
      <c r="G33" s="37"/>
      <c r="H33" s="37"/>
      <c r="I33" s="154">
        <v>0.20999999999999999</v>
      </c>
      <c r="J33" s="153">
        <f>ROUND(((SUM(BE120:BE130))*I33),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ROUND((SUM(BF120:BF130)),  2)</f>
        <v>0</v>
      </c>
      <c r="G34" s="37"/>
      <c r="H34" s="37"/>
      <c r="I34" s="154">
        <v>0.12</v>
      </c>
      <c r="J34" s="153">
        <f>ROUND(((SUM(BF120:BF130))*I34),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ROUND((SUM(BG120:BG130)),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ROUND((SUM(BH120:BH130)),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ROUND((SUM(BI120:BI130)),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Novostavba objektu střelnice Myslivna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04 -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Cheb</v>
      </c>
      <c r="G89" s="39"/>
      <c r="H89" s="39"/>
      <c r="I89" s="31" t="s">
        <v>22</v>
      </c>
      <c r="J89" s="78" t="str">
        <f>IF(J12="","",J12)</f>
        <v>30. 11. 2024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>Martin Řehák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99</v>
      </c>
      <c r="D94" s="175"/>
      <c r="E94" s="175"/>
      <c r="F94" s="175"/>
      <c r="G94" s="175"/>
      <c r="H94" s="175"/>
      <c r="I94" s="175"/>
      <c r="J94" s="176" t="s">
        <v>100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101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8"/>
      <c r="C97" s="179"/>
      <c r="D97" s="180" t="s">
        <v>2575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2576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2577</v>
      </c>
      <c r="E99" s="187"/>
      <c r="F99" s="187"/>
      <c r="G99" s="187"/>
      <c r="H99" s="187"/>
      <c r="I99" s="187"/>
      <c r="J99" s="188">
        <f>J127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2578</v>
      </c>
      <c r="E100" s="187"/>
      <c r="F100" s="187"/>
      <c r="G100" s="187"/>
      <c r="H100" s="187"/>
      <c r="I100" s="187"/>
      <c r="J100" s="188">
        <f>J129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131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Novostavba objektu střelnice Myslivna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04 - VRN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Cheb</v>
      </c>
      <c r="G114" s="39"/>
      <c r="H114" s="39"/>
      <c r="I114" s="31" t="s">
        <v>22</v>
      </c>
      <c r="J114" s="78" t="str">
        <f>IF(J12="","",J12)</f>
        <v>30. 11. 2024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 xml:space="preserve"> </v>
      </c>
      <c r="G116" s="39"/>
      <c r="H116" s="39"/>
      <c r="I116" s="31" t="s">
        <v>30</v>
      </c>
      <c r="J116" s="35" t="str">
        <f>E21</f>
        <v>Martin Řehák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32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132</v>
      </c>
      <c r="D119" s="193" t="s">
        <v>60</v>
      </c>
      <c r="E119" s="193" t="s">
        <v>56</v>
      </c>
      <c r="F119" s="193" t="s">
        <v>57</v>
      </c>
      <c r="G119" s="193" t="s">
        <v>133</v>
      </c>
      <c r="H119" s="193" t="s">
        <v>134</v>
      </c>
      <c r="I119" s="193" t="s">
        <v>135</v>
      </c>
      <c r="J119" s="194" t="s">
        <v>100</v>
      </c>
      <c r="K119" s="195" t="s">
        <v>136</v>
      </c>
      <c r="L119" s="196"/>
      <c r="M119" s="99" t="s">
        <v>1</v>
      </c>
      <c r="N119" s="100" t="s">
        <v>39</v>
      </c>
      <c r="O119" s="100" t="s">
        <v>137</v>
      </c>
      <c r="P119" s="100" t="s">
        <v>138</v>
      </c>
      <c r="Q119" s="100" t="s">
        <v>139</v>
      </c>
      <c r="R119" s="100" t="s">
        <v>140</v>
      </c>
      <c r="S119" s="100" t="s">
        <v>141</v>
      </c>
      <c r="T119" s="101" t="s">
        <v>142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143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0</v>
      </c>
      <c r="S120" s="103"/>
      <c r="T120" s="200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74</v>
      </c>
      <c r="AU120" s="16" t="s">
        <v>102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74</v>
      </c>
      <c r="E121" s="205" t="s">
        <v>93</v>
      </c>
      <c r="F121" s="205" t="s">
        <v>2579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P122+P127+P129</f>
        <v>0</v>
      </c>
      <c r="Q121" s="210"/>
      <c r="R121" s="211">
        <f>R122+R127+R129</f>
        <v>0</v>
      </c>
      <c r="S121" s="210"/>
      <c r="T121" s="212">
        <f>T122+T127+T129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171</v>
      </c>
      <c r="AT121" s="214" t="s">
        <v>74</v>
      </c>
      <c r="AU121" s="214" t="s">
        <v>75</v>
      </c>
      <c r="AY121" s="213" t="s">
        <v>146</v>
      </c>
      <c r="BK121" s="215">
        <f>BK122+BK127+BK129</f>
        <v>0</v>
      </c>
    </row>
    <row r="122" s="12" customFormat="1" ht="22.8" customHeight="1">
      <c r="A122" s="12"/>
      <c r="B122" s="202"/>
      <c r="C122" s="203"/>
      <c r="D122" s="204" t="s">
        <v>74</v>
      </c>
      <c r="E122" s="216" t="s">
        <v>2580</v>
      </c>
      <c r="F122" s="216" t="s">
        <v>2581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SUM(P123:P126)</f>
        <v>0</v>
      </c>
      <c r="Q122" s="210"/>
      <c r="R122" s="211">
        <f>SUM(R123:R126)</f>
        <v>0</v>
      </c>
      <c r="S122" s="210"/>
      <c r="T122" s="212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171</v>
      </c>
      <c r="AT122" s="214" t="s">
        <v>74</v>
      </c>
      <c r="AU122" s="214" t="s">
        <v>83</v>
      </c>
      <c r="AY122" s="213" t="s">
        <v>146</v>
      </c>
      <c r="BK122" s="215">
        <f>SUM(BK123:BK126)</f>
        <v>0</v>
      </c>
    </row>
    <row r="123" s="2" customFormat="1" ht="16.5" customHeight="1">
      <c r="A123" s="37"/>
      <c r="B123" s="38"/>
      <c r="C123" s="218" t="s">
        <v>83</v>
      </c>
      <c r="D123" s="218" t="s">
        <v>148</v>
      </c>
      <c r="E123" s="219" t="s">
        <v>2582</v>
      </c>
      <c r="F123" s="220" t="s">
        <v>2583</v>
      </c>
      <c r="G123" s="221" t="s">
        <v>1502</v>
      </c>
      <c r="H123" s="222">
        <v>2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40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2584</v>
      </c>
      <c r="AT123" s="230" t="s">
        <v>148</v>
      </c>
      <c r="AU123" s="230" t="s">
        <v>85</v>
      </c>
      <c r="AY123" s="16" t="s">
        <v>146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83</v>
      </c>
      <c r="BK123" s="231">
        <f>ROUND(I123*H123,2)</f>
        <v>0</v>
      </c>
      <c r="BL123" s="16" t="s">
        <v>2584</v>
      </c>
      <c r="BM123" s="230" t="s">
        <v>2585</v>
      </c>
    </row>
    <row r="124" s="2" customFormat="1" ht="16.5" customHeight="1">
      <c r="A124" s="37"/>
      <c r="B124" s="38"/>
      <c r="C124" s="218" t="s">
        <v>85</v>
      </c>
      <c r="D124" s="218" t="s">
        <v>148</v>
      </c>
      <c r="E124" s="219" t="s">
        <v>2586</v>
      </c>
      <c r="F124" s="220" t="s">
        <v>2587</v>
      </c>
      <c r="G124" s="221" t="s">
        <v>340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40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2584</v>
      </c>
      <c r="AT124" s="230" t="s">
        <v>148</v>
      </c>
      <c r="AU124" s="230" t="s">
        <v>85</v>
      </c>
      <c r="AY124" s="16" t="s">
        <v>146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83</v>
      </c>
      <c r="BK124" s="231">
        <f>ROUND(I124*H124,2)</f>
        <v>0</v>
      </c>
      <c r="BL124" s="16" t="s">
        <v>2584</v>
      </c>
      <c r="BM124" s="230" t="s">
        <v>2588</v>
      </c>
    </row>
    <row r="125" s="2" customFormat="1" ht="16.5" customHeight="1">
      <c r="A125" s="37"/>
      <c r="B125" s="38"/>
      <c r="C125" s="218" t="s">
        <v>162</v>
      </c>
      <c r="D125" s="218" t="s">
        <v>148</v>
      </c>
      <c r="E125" s="219" t="s">
        <v>2589</v>
      </c>
      <c r="F125" s="220" t="s">
        <v>2590</v>
      </c>
      <c r="G125" s="221" t="s">
        <v>1502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40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2584</v>
      </c>
      <c r="AT125" s="230" t="s">
        <v>148</v>
      </c>
      <c r="AU125" s="230" t="s">
        <v>85</v>
      </c>
      <c r="AY125" s="16" t="s">
        <v>146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83</v>
      </c>
      <c r="BK125" s="231">
        <f>ROUND(I125*H125,2)</f>
        <v>0</v>
      </c>
      <c r="BL125" s="16" t="s">
        <v>2584</v>
      </c>
      <c r="BM125" s="230" t="s">
        <v>2591</v>
      </c>
    </row>
    <row r="126" s="2" customFormat="1" ht="16.5" customHeight="1">
      <c r="A126" s="37"/>
      <c r="B126" s="38"/>
      <c r="C126" s="218" t="s">
        <v>152</v>
      </c>
      <c r="D126" s="218" t="s">
        <v>148</v>
      </c>
      <c r="E126" s="219" t="s">
        <v>2592</v>
      </c>
      <c r="F126" s="220" t="s">
        <v>2593</v>
      </c>
      <c r="G126" s="221" t="s">
        <v>1502</v>
      </c>
      <c r="H126" s="222">
        <v>1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40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2584</v>
      </c>
      <c r="AT126" s="230" t="s">
        <v>148</v>
      </c>
      <c r="AU126" s="230" t="s">
        <v>85</v>
      </c>
      <c r="AY126" s="16" t="s">
        <v>146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83</v>
      </c>
      <c r="BK126" s="231">
        <f>ROUND(I126*H126,2)</f>
        <v>0</v>
      </c>
      <c r="BL126" s="16" t="s">
        <v>2584</v>
      </c>
      <c r="BM126" s="230" t="s">
        <v>2594</v>
      </c>
    </row>
    <row r="127" s="12" customFormat="1" ht="22.8" customHeight="1">
      <c r="A127" s="12"/>
      <c r="B127" s="202"/>
      <c r="C127" s="203"/>
      <c r="D127" s="204" t="s">
        <v>74</v>
      </c>
      <c r="E127" s="216" t="s">
        <v>2595</v>
      </c>
      <c r="F127" s="216" t="s">
        <v>2596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P128</f>
        <v>0</v>
      </c>
      <c r="Q127" s="210"/>
      <c r="R127" s="211">
        <f>R128</f>
        <v>0</v>
      </c>
      <c r="S127" s="210"/>
      <c r="T127" s="21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171</v>
      </c>
      <c r="AT127" s="214" t="s">
        <v>74</v>
      </c>
      <c r="AU127" s="214" t="s">
        <v>83</v>
      </c>
      <c r="AY127" s="213" t="s">
        <v>146</v>
      </c>
      <c r="BK127" s="215">
        <f>BK128</f>
        <v>0</v>
      </c>
    </row>
    <row r="128" s="2" customFormat="1" ht="16.5" customHeight="1">
      <c r="A128" s="37"/>
      <c r="B128" s="38"/>
      <c r="C128" s="218" t="s">
        <v>171</v>
      </c>
      <c r="D128" s="218" t="s">
        <v>148</v>
      </c>
      <c r="E128" s="219" t="s">
        <v>2597</v>
      </c>
      <c r="F128" s="220" t="s">
        <v>2598</v>
      </c>
      <c r="G128" s="221" t="s">
        <v>1502</v>
      </c>
      <c r="H128" s="222">
        <v>1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40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2584</v>
      </c>
      <c r="AT128" s="230" t="s">
        <v>148</v>
      </c>
      <c r="AU128" s="230" t="s">
        <v>85</v>
      </c>
      <c r="AY128" s="16" t="s">
        <v>146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83</v>
      </c>
      <c r="BK128" s="231">
        <f>ROUND(I128*H128,2)</f>
        <v>0</v>
      </c>
      <c r="BL128" s="16" t="s">
        <v>2584</v>
      </c>
      <c r="BM128" s="230" t="s">
        <v>2599</v>
      </c>
    </row>
    <row r="129" s="12" customFormat="1" ht="22.8" customHeight="1">
      <c r="A129" s="12"/>
      <c r="B129" s="202"/>
      <c r="C129" s="203"/>
      <c r="D129" s="204" t="s">
        <v>74</v>
      </c>
      <c r="E129" s="216" t="s">
        <v>2600</v>
      </c>
      <c r="F129" s="216" t="s">
        <v>2601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P130</f>
        <v>0</v>
      </c>
      <c r="Q129" s="210"/>
      <c r="R129" s="211">
        <f>R130</f>
        <v>0</v>
      </c>
      <c r="S129" s="210"/>
      <c r="T129" s="212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171</v>
      </c>
      <c r="AT129" s="214" t="s">
        <v>74</v>
      </c>
      <c r="AU129" s="214" t="s">
        <v>83</v>
      </c>
      <c r="AY129" s="213" t="s">
        <v>146</v>
      </c>
      <c r="BK129" s="215">
        <f>BK130</f>
        <v>0</v>
      </c>
    </row>
    <row r="130" s="2" customFormat="1" ht="16.5" customHeight="1">
      <c r="A130" s="37"/>
      <c r="B130" s="38"/>
      <c r="C130" s="218" t="s">
        <v>176</v>
      </c>
      <c r="D130" s="218" t="s">
        <v>148</v>
      </c>
      <c r="E130" s="219" t="s">
        <v>2602</v>
      </c>
      <c r="F130" s="220" t="s">
        <v>2603</v>
      </c>
      <c r="G130" s="221" t="s">
        <v>1502</v>
      </c>
      <c r="H130" s="222">
        <v>1</v>
      </c>
      <c r="I130" s="223"/>
      <c r="J130" s="224">
        <f>ROUND(I130*H130,2)</f>
        <v>0</v>
      </c>
      <c r="K130" s="225"/>
      <c r="L130" s="43"/>
      <c r="M130" s="269" t="s">
        <v>1</v>
      </c>
      <c r="N130" s="270" t="s">
        <v>40</v>
      </c>
      <c r="O130" s="271"/>
      <c r="P130" s="272">
        <f>O130*H130</f>
        <v>0</v>
      </c>
      <c r="Q130" s="272">
        <v>0</v>
      </c>
      <c r="R130" s="272">
        <f>Q130*H130</f>
        <v>0</v>
      </c>
      <c r="S130" s="272">
        <v>0</v>
      </c>
      <c r="T130" s="27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2584</v>
      </c>
      <c r="AT130" s="230" t="s">
        <v>148</v>
      </c>
      <c r="AU130" s="230" t="s">
        <v>85</v>
      </c>
      <c r="AY130" s="16" t="s">
        <v>146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83</v>
      </c>
      <c r="BK130" s="231">
        <f>ROUND(I130*H130,2)</f>
        <v>0</v>
      </c>
      <c r="BL130" s="16" t="s">
        <v>2584</v>
      </c>
      <c r="BM130" s="230" t="s">
        <v>2604</v>
      </c>
    </row>
    <row r="131" s="2" customFormat="1" ht="6.96" customHeight="1">
      <c r="A131" s="37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43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sheet="1" autoFilter="0" formatColumns="0" formatRows="0" objects="1" scenarios="1" spinCount="100000" saltValue="ybaQJPwTNNaD7ukn7522L682n4G8QBaKryc56cg00tHhrnKok7cWe/Y9H1BXnb5vYKGDX952i52GMmfKCR+LbA==" hashValue="hVglLYYZjkWSVKk4NfCkpYyyN2XgC6mtgcsh0B9/VMYskfXfiUkuC3I85lNLL4A/bLIqAZ8PeQ4H1XTaiCYTUw==" algorithmName="SHA-512" password="CC35"/>
  <autoFilter ref="C119:K13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Pospíšil Zdeněk</dc:creator>
  <cp:lastModifiedBy>Pospíšil Zdeněk</cp:lastModifiedBy>
  <dcterms:created xsi:type="dcterms:W3CDTF">2025-03-12T15:49:49Z</dcterms:created>
  <dcterms:modified xsi:type="dcterms:W3CDTF">2025-03-12T15:50:17Z</dcterms:modified>
</cp:coreProperties>
</file>